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/>
  </bookViews>
  <sheets>
    <sheet name="IBS1_IBS2 mutants" sheetId="8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7" i="8" l="1"/>
  <c r="BR60" i="8"/>
  <c r="BR53" i="8"/>
  <c r="BR68" i="8"/>
  <c r="BQ60" i="8"/>
  <c r="BQ53" i="8"/>
  <c r="BQ68" i="8"/>
  <c r="BP60" i="8"/>
  <c r="BP53" i="8"/>
  <c r="BP68" i="8"/>
  <c r="BO60" i="8"/>
  <c r="BO53" i="8"/>
  <c r="BO68" i="8"/>
  <c r="BN60" i="8"/>
  <c r="BN53" i="8"/>
  <c r="BN68" i="8"/>
  <c r="BM60" i="8"/>
  <c r="BM53" i="8"/>
  <c r="BM68" i="8"/>
  <c r="BL60" i="8"/>
  <c r="BL53" i="8"/>
  <c r="BL68" i="8"/>
  <c r="BK60" i="8"/>
  <c r="BK53" i="8"/>
  <c r="BK68" i="8"/>
  <c r="BJ60" i="8"/>
  <c r="BJ53" i="8"/>
  <c r="BJ68" i="8"/>
  <c r="BI60" i="8"/>
  <c r="BI53" i="8"/>
  <c r="BI68" i="8"/>
  <c r="BH60" i="8"/>
  <c r="BH53" i="8"/>
  <c r="BH68" i="8"/>
  <c r="BG60" i="8"/>
  <c r="BG53" i="8"/>
  <c r="BG68" i="8"/>
  <c r="BR59" i="8"/>
  <c r="BR52" i="8"/>
  <c r="BR67" i="8"/>
  <c r="BQ59" i="8"/>
  <c r="BQ52" i="8"/>
  <c r="BQ67" i="8"/>
  <c r="BP59" i="8"/>
  <c r="BP52" i="8"/>
  <c r="BP67" i="8"/>
  <c r="BO59" i="8"/>
  <c r="BO52" i="8"/>
  <c r="BO67" i="8"/>
  <c r="BN59" i="8"/>
  <c r="BN52" i="8"/>
  <c r="BN67" i="8"/>
  <c r="BM59" i="8"/>
  <c r="BM52" i="8"/>
  <c r="BM67" i="8"/>
  <c r="BL59" i="8"/>
  <c r="BL52" i="8"/>
  <c r="BL67" i="8"/>
  <c r="BK59" i="8"/>
  <c r="BK52" i="8"/>
  <c r="BK67" i="8"/>
  <c r="BJ59" i="8"/>
  <c r="BJ52" i="8"/>
  <c r="BJ67" i="8"/>
  <c r="BI59" i="8"/>
  <c r="BI52" i="8"/>
  <c r="BI67" i="8"/>
  <c r="BH59" i="8"/>
  <c r="BH52" i="8"/>
  <c r="BH67" i="8"/>
  <c r="BG59" i="8"/>
  <c r="BG52" i="8"/>
  <c r="BG67" i="8"/>
  <c r="BR58" i="8"/>
  <c r="BR51" i="8"/>
  <c r="BR66" i="8"/>
  <c r="BQ58" i="8"/>
  <c r="BQ51" i="8"/>
  <c r="BQ66" i="8"/>
  <c r="BP58" i="8"/>
  <c r="BP51" i="8"/>
  <c r="BP66" i="8"/>
  <c r="BO58" i="8"/>
  <c r="BO51" i="8"/>
  <c r="BO66" i="8"/>
  <c r="BN58" i="8"/>
  <c r="BN51" i="8"/>
  <c r="BN66" i="8"/>
  <c r="BM58" i="8"/>
  <c r="BM51" i="8"/>
  <c r="BM66" i="8"/>
  <c r="BL58" i="8"/>
  <c r="BL51" i="8"/>
  <c r="BL66" i="8"/>
  <c r="BK58" i="8"/>
  <c r="BK51" i="8"/>
  <c r="BK66" i="8"/>
  <c r="BJ58" i="8"/>
  <c r="BJ51" i="8"/>
  <c r="BJ66" i="8"/>
  <c r="BI58" i="8"/>
  <c r="BI51" i="8"/>
  <c r="BI66" i="8"/>
  <c r="BH58" i="8"/>
  <c r="BH51" i="8"/>
  <c r="BH66" i="8"/>
  <c r="BG58" i="8"/>
  <c r="BG51" i="8"/>
  <c r="BG66" i="8"/>
  <c r="BR57" i="8"/>
  <c r="BR50" i="8"/>
  <c r="BR65" i="8"/>
  <c r="BQ57" i="8"/>
  <c r="BQ50" i="8"/>
  <c r="BQ65" i="8"/>
  <c r="BP57" i="8"/>
  <c r="BP50" i="8"/>
  <c r="BP65" i="8"/>
  <c r="BO57" i="8"/>
  <c r="BO50" i="8"/>
  <c r="BO65" i="8"/>
  <c r="BN57" i="8"/>
  <c r="BN50" i="8"/>
  <c r="BN65" i="8"/>
  <c r="BM57" i="8"/>
  <c r="BM50" i="8"/>
  <c r="BM65" i="8"/>
  <c r="BL57" i="8"/>
  <c r="BL50" i="8"/>
  <c r="BL65" i="8"/>
  <c r="BK57" i="8"/>
  <c r="BK50" i="8"/>
  <c r="BK65" i="8"/>
  <c r="BJ57" i="8"/>
  <c r="BJ50" i="8"/>
  <c r="BJ65" i="8"/>
  <c r="BI57" i="8"/>
  <c r="BI50" i="8"/>
  <c r="BI65" i="8"/>
  <c r="BH57" i="8"/>
  <c r="BH50" i="8"/>
  <c r="BH65" i="8"/>
  <c r="BG57" i="8"/>
  <c r="BG50" i="8"/>
  <c r="BG65" i="8"/>
  <c r="BI45" i="8"/>
  <c r="BS35" i="8"/>
  <c r="AO65" i="8"/>
  <c r="AO55" i="8"/>
  <c r="AO76" i="8"/>
  <c r="AN65" i="8"/>
  <c r="AN55" i="8"/>
  <c r="AN76" i="8"/>
  <c r="AM65" i="8"/>
  <c r="AM55" i="8"/>
  <c r="AM76" i="8"/>
  <c r="AL65" i="8"/>
  <c r="AL55" i="8"/>
  <c r="AL76" i="8"/>
  <c r="AW64" i="8"/>
  <c r="AW54" i="8"/>
  <c r="AW75" i="8"/>
  <c r="AV64" i="8"/>
  <c r="AV54" i="8"/>
  <c r="AV75" i="8"/>
  <c r="AU64" i="8"/>
  <c r="AU54" i="8"/>
  <c r="AU75" i="8"/>
  <c r="AT64" i="8"/>
  <c r="AT54" i="8"/>
  <c r="AT75" i="8"/>
  <c r="AS64" i="8"/>
  <c r="AS54" i="8"/>
  <c r="AS75" i="8"/>
  <c r="AR64" i="8"/>
  <c r="AR54" i="8"/>
  <c r="AR75" i="8"/>
  <c r="AQ64" i="8"/>
  <c r="AQ54" i="8"/>
  <c r="AQ75" i="8"/>
  <c r="AP64" i="8"/>
  <c r="AP54" i="8"/>
  <c r="AP75" i="8"/>
  <c r="AO64" i="8"/>
  <c r="AO54" i="8"/>
  <c r="AO75" i="8"/>
  <c r="AN64" i="8"/>
  <c r="AN54" i="8"/>
  <c r="AN75" i="8"/>
  <c r="AM64" i="8"/>
  <c r="AM54" i="8"/>
  <c r="AM75" i="8"/>
  <c r="AL64" i="8"/>
  <c r="AL54" i="8"/>
  <c r="AL75" i="8"/>
  <c r="AW63" i="8"/>
  <c r="AW53" i="8"/>
  <c r="AW74" i="8"/>
  <c r="AV63" i="8"/>
  <c r="AV53" i="8"/>
  <c r="AV74" i="8"/>
  <c r="AU63" i="8"/>
  <c r="AU53" i="8"/>
  <c r="AU74" i="8"/>
  <c r="AT63" i="8"/>
  <c r="AT53" i="8"/>
  <c r="AT74" i="8"/>
  <c r="AS63" i="8"/>
  <c r="AS53" i="8"/>
  <c r="AS74" i="8"/>
  <c r="AR63" i="8"/>
  <c r="AR53" i="8"/>
  <c r="AR74" i="8"/>
  <c r="AQ63" i="8"/>
  <c r="AQ53" i="8"/>
  <c r="AQ74" i="8"/>
  <c r="AP63" i="8"/>
  <c r="AP53" i="8"/>
  <c r="AP74" i="8"/>
  <c r="AO63" i="8"/>
  <c r="AO53" i="8"/>
  <c r="AO74" i="8"/>
  <c r="AN63" i="8"/>
  <c r="AN53" i="8"/>
  <c r="AN74" i="8"/>
  <c r="AM63" i="8"/>
  <c r="AM53" i="8"/>
  <c r="AM74" i="8"/>
  <c r="AL63" i="8"/>
  <c r="AL53" i="8"/>
  <c r="AL74" i="8"/>
  <c r="AO62" i="8"/>
  <c r="AO52" i="8"/>
  <c r="AO73" i="8"/>
  <c r="AN62" i="8"/>
  <c r="AN52" i="8"/>
  <c r="AN73" i="8"/>
  <c r="AM62" i="8"/>
  <c r="AM52" i="8"/>
  <c r="AM73" i="8"/>
  <c r="AL62" i="8"/>
  <c r="AL52" i="8"/>
  <c r="AL73" i="8"/>
  <c r="AW61" i="8"/>
  <c r="AW51" i="8"/>
  <c r="AW72" i="8"/>
  <c r="AV61" i="8"/>
  <c r="AV51" i="8"/>
  <c r="AV72" i="8"/>
  <c r="AU61" i="8"/>
  <c r="AU51" i="8"/>
  <c r="AU72" i="8"/>
  <c r="AT61" i="8"/>
  <c r="AT51" i="8"/>
  <c r="AT72" i="8"/>
  <c r="AS61" i="8"/>
  <c r="AS51" i="8"/>
  <c r="AS72" i="8"/>
  <c r="AR61" i="8"/>
  <c r="AR51" i="8"/>
  <c r="AR72" i="8"/>
  <c r="AQ61" i="8"/>
  <c r="AQ51" i="8"/>
  <c r="AQ72" i="8"/>
  <c r="AP61" i="8"/>
  <c r="AP51" i="8"/>
  <c r="AP72" i="8"/>
  <c r="AO61" i="8"/>
  <c r="AO51" i="8"/>
  <c r="AO72" i="8"/>
  <c r="AN61" i="8"/>
  <c r="AN51" i="8"/>
  <c r="AN72" i="8"/>
  <c r="AM61" i="8"/>
  <c r="AM51" i="8"/>
  <c r="AM72" i="8"/>
  <c r="AL61" i="8"/>
  <c r="AL51" i="8"/>
  <c r="AL72" i="8"/>
  <c r="AW60" i="8"/>
  <c r="AW50" i="8"/>
  <c r="AW71" i="8"/>
  <c r="AV60" i="8"/>
  <c r="AV50" i="8"/>
  <c r="AV71" i="8"/>
  <c r="AU60" i="8"/>
  <c r="AU50" i="8"/>
  <c r="AU71" i="8"/>
  <c r="AT60" i="8"/>
  <c r="AT50" i="8"/>
  <c r="AT71" i="8"/>
  <c r="AS60" i="8"/>
  <c r="AS50" i="8"/>
  <c r="AS71" i="8"/>
  <c r="AR60" i="8"/>
  <c r="AR50" i="8"/>
  <c r="AR71" i="8"/>
  <c r="AQ60" i="8"/>
  <c r="AQ50" i="8"/>
  <c r="AQ71" i="8"/>
  <c r="AP60" i="8"/>
  <c r="AP50" i="8"/>
  <c r="AP71" i="8"/>
  <c r="AO60" i="8"/>
  <c r="AO50" i="8"/>
  <c r="AO71" i="8"/>
  <c r="AN60" i="8"/>
  <c r="AN50" i="8"/>
  <c r="AN71" i="8"/>
  <c r="AM60" i="8"/>
  <c r="AM50" i="8"/>
  <c r="AM71" i="8"/>
  <c r="AL60" i="8"/>
  <c r="AL50" i="8"/>
  <c r="AL71" i="8"/>
  <c r="AX42" i="8"/>
  <c r="AX39" i="8"/>
  <c r="AX31" i="8"/>
  <c r="AX28" i="8"/>
  <c r="T50" i="8"/>
  <c r="U50" i="8"/>
  <c r="V50" i="8"/>
  <c r="W50" i="8"/>
  <c r="X50" i="8"/>
  <c r="Y50" i="8"/>
  <c r="Z50" i="8"/>
  <c r="AA50" i="8"/>
  <c r="AB50" i="8"/>
  <c r="AC50" i="8"/>
  <c r="AD50" i="8"/>
  <c r="AE50" i="8"/>
  <c r="T51" i="8"/>
  <c r="U51" i="8"/>
  <c r="V51" i="8"/>
  <c r="W51" i="8"/>
  <c r="X51" i="8"/>
  <c r="Y51" i="8"/>
  <c r="Z51" i="8"/>
  <c r="AA51" i="8"/>
  <c r="AB51" i="8"/>
  <c r="AC51" i="8"/>
  <c r="AD51" i="8"/>
  <c r="AE51" i="8"/>
  <c r="T52" i="8"/>
  <c r="U52" i="8"/>
  <c r="V52" i="8"/>
  <c r="W52" i="8"/>
  <c r="X52" i="8"/>
  <c r="Y52" i="8"/>
  <c r="Z52" i="8"/>
  <c r="AA52" i="8"/>
  <c r="AB52" i="8"/>
  <c r="AC52" i="8"/>
  <c r="AD52" i="8"/>
  <c r="AE52" i="8"/>
  <c r="T53" i="8"/>
  <c r="U53" i="8"/>
  <c r="V53" i="8"/>
  <c r="W53" i="8"/>
  <c r="X53" i="8"/>
  <c r="Y53" i="8"/>
  <c r="Z53" i="8"/>
  <c r="AA53" i="8"/>
  <c r="AB53" i="8"/>
  <c r="AC53" i="8"/>
  <c r="AD53" i="8"/>
  <c r="AE53" i="8"/>
  <c r="T54" i="8"/>
  <c r="U54" i="8"/>
  <c r="V54" i="8"/>
  <c r="W54" i="8"/>
  <c r="X54" i="8"/>
  <c r="Y54" i="8"/>
  <c r="Z54" i="8"/>
  <c r="AA54" i="8"/>
  <c r="AB54" i="8"/>
  <c r="AC54" i="8"/>
  <c r="AD54" i="8"/>
  <c r="AE54" i="8"/>
  <c r="T55" i="8"/>
  <c r="U55" i="8"/>
  <c r="V55" i="8"/>
  <c r="W55" i="8"/>
  <c r="X55" i="8"/>
  <c r="Y55" i="8"/>
  <c r="Z55" i="8"/>
  <c r="AA55" i="8"/>
  <c r="AB55" i="8"/>
  <c r="AC55" i="8"/>
  <c r="AD55" i="8"/>
  <c r="AE55" i="8"/>
  <c r="T56" i="8"/>
  <c r="U56" i="8"/>
  <c r="V56" i="8"/>
  <c r="W56" i="8"/>
  <c r="AD44" i="8"/>
  <c r="AD32" i="8"/>
  <c r="M41" i="8"/>
  <c r="C53" i="8"/>
  <c r="D53" i="8"/>
  <c r="E53" i="8"/>
  <c r="F53" i="8"/>
  <c r="C48" i="8"/>
  <c r="D48" i="8"/>
  <c r="E48" i="8"/>
  <c r="F48" i="8"/>
  <c r="G48" i="8"/>
  <c r="H48" i="8"/>
  <c r="I48" i="8"/>
  <c r="J48" i="8"/>
  <c r="K48" i="8"/>
  <c r="L48" i="8"/>
  <c r="M48" i="8"/>
  <c r="N48" i="8"/>
  <c r="C49" i="8"/>
  <c r="D49" i="8"/>
  <c r="E49" i="8"/>
  <c r="F49" i="8"/>
  <c r="G49" i="8"/>
  <c r="H49" i="8"/>
  <c r="I49" i="8"/>
  <c r="J49" i="8"/>
  <c r="K49" i="8"/>
  <c r="L49" i="8"/>
  <c r="M49" i="8"/>
  <c r="N49" i="8"/>
  <c r="C50" i="8"/>
  <c r="D50" i="8"/>
  <c r="E50" i="8"/>
  <c r="F50" i="8"/>
  <c r="G50" i="8"/>
  <c r="H50" i="8"/>
  <c r="I50" i="8"/>
  <c r="J50" i="8"/>
  <c r="K50" i="8"/>
  <c r="L50" i="8"/>
  <c r="M50" i="8"/>
  <c r="N50" i="8"/>
  <c r="C51" i="8"/>
  <c r="D51" i="8"/>
  <c r="E51" i="8"/>
  <c r="F51" i="8"/>
  <c r="G51" i="8"/>
  <c r="H51" i="8"/>
  <c r="I51" i="8"/>
  <c r="J51" i="8"/>
  <c r="K51" i="8"/>
  <c r="L51" i="8"/>
  <c r="M51" i="8"/>
  <c r="N51" i="8"/>
  <c r="C52" i="8"/>
  <c r="D52" i="8"/>
  <c r="E52" i="8"/>
  <c r="F52" i="8"/>
  <c r="G52" i="8"/>
  <c r="H52" i="8"/>
  <c r="I52" i="8"/>
  <c r="J52" i="8"/>
  <c r="K52" i="8"/>
  <c r="L52" i="8"/>
  <c r="M52" i="8"/>
  <c r="N52" i="8"/>
  <c r="D47" i="8"/>
  <c r="E47" i="8"/>
  <c r="F47" i="8"/>
  <c r="G47" i="8"/>
  <c r="H47" i="8"/>
  <c r="I47" i="8"/>
  <c r="J47" i="8"/>
  <c r="K47" i="8"/>
  <c r="L47" i="8"/>
  <c r="M47" i="8"/>
  <c r="N47" i="8"/>
  <c r="M29" i="8"/>
</calcChain>
</file>

<file path=xl/sharedStrings.xml><?xml version="1.0" encoding="utf-8"?>
<sst xmlns="http://schemas.openxmlformats.org/spreadsheetml/2006/main" count="399" uniqueCount="90">
  <si>
    <t>sheet 2</t>
  </si>
  <si>
    <t>&lt;&gt;</t>
  </si>
  <si>
    <t>A</t>
  </si>
  <si>
    <t>B</t>
  </si>
  <si>
    <t>C</t>
  </si>
  <si>
    <t>D</t>
  </si>
  <si>
    <t>E</t>
  </si>
  <si>
    <t>F</t>
  </si>
  <si>
    <t>blank</t>
  </si>
  <si>
    <t>WT</t>
  </si>
  <si>
    <t>sheet 7</t>
  </si>
  <si>
    <t>average blank</t>
  </si>
  <si>
    <t>Experiment 2</t>
  </si>
  <si>
    <t>Experiment 3</t>
  </si>
  <si>
    <t>G</t>
  </si>
  <si>
    <t>H</t>
  </si>
  <si>
    <t>sheet 6</t>
  </si>
  <si>
    <t>sheet 3</t>
  </si>
  <si>
    <t>sheet 5</t>
  </si>
  <si>
    <t>Blank</t>
  </si>
  <si>
    <t xml:space="preserve">Bgals: </t>
  </si>
  <si>
    <t>50 µl Chloro</t>
  </si>
  <si>
    <t>250 total</t>
  </si>
  <si>
    <t>Bgals</t>
  </si>
  <si>
    <t>Blank average</t>
  </si>
  <si>
    <t>125 µl Z</t>
  </si>
  <si>
    <t>42 µl ONPG</t>
  </si>
  <si>
    <t>83 µl NaCarb</t>
  </si>
  <si>
    <t>200 microliter in 96 well plate</t>
  </si>
  <si>
    <t>average</t>
  </si>
  <si>
    <t>Bgals new PMR15 strains (1)</t>
  </si>
  <si>
    <t>strains on plates, directly ressupended in PBS (200 µl in 96 well plate)</t>
  </si>
  <si>
    <t>plate 1 WT background</t>
  </si>
  <si>
    <t>plate 2 ∆215 background</t>
  </si>
  <si>
    <t>P215 wt</t>
  </si>
  <si>
    <t>P215 mutant</t>
  </si>
  <si>
    <t>P215 BS1 mutant BS2 wt</t>
  </si>
  <si>
    <t>P215 BS1 wt BS2 mutant</t>
  </si>
  <si>
    <t>1/2 P215 wt</t>
  </si>
  <si>
    <t>1/2 P215 mutant</t>
  </si>
  <si>
    <t>1/2 P215 palindromic region 1 mutated</t>
  </si>
  <si>
    <t>1/2 P215 palindromic region 2 mutated</t>
  </si>
  <si>
    <t>1/2 P215 palindromic region 3 mutated</t>
  </si>
  <si>
    <t>P216 wt</t>
  </si>
  <si>
    <t>P216 mutant</t>
  </si>
  <si>
    <t>P216 BS1 wt BS2 mutant</t>
  </si>
  <si>
    <t>P216 BS1 mutant BS2 wt</t>
  </si>
  <si>
    <t>1/2 P216 wt</t>
  </si>
  <si>
    <t>1/2 P216 mutant</t>
  </si>
  <si>
    <t>WT EV</t>
  </si>
  <si>
    <t>∆215 EV</t>
  </si>
  <si>
    <t>complementation P215 wt</t>
  </si>
  <si>
    <t>complementation1/2 P215 wt</t>
  </si>
  <si>
    <t>WT background OD</t>
  </si>
  <si>
    <t>WT background</t>
  </si>
  <si>
    <t>deletion215 background</t>
  </si>
  <si>
    <t>exp 4</t>
  </si>
  <si>
    <t>Bgals WT bg</t>
  </si>
  <si>
    <t>Bgals delta bg</t>
  </si>
  <si>
    <t>no dilution</t>
  </si>
  <si>
    <t>NO dilution</t>
  </si>
  <si>
    <t>exp 1</t>
  </si>
  <si>
    <t>10 µl Cells no dilutions</t>
  </si>
  <si>
    <t>7 min incubation</t>
  </si>
  <si>
    <t>4 different clones / strain</t>
  </si>
  <si>
    <t xml:space="preserve"> sheet 2</t>
  </si>
  <si>
    <t>OD take1</t>
  </si>
  <si>
    <t>No dilution</t>
  </si>
  <si>
    <t>BLANK (average)</t>
  </si>
  <si>
    <t>RECALC</t>
  </si>
  <si>
    <t>minus blank</t>
  </si>
  <si>
    <t>BGALs</t>
  </si>
  <si>
    <t>Bgal P215 new PMR strains</t>
  </si>
  <si>
    <t>pbs</t>
  </si>
  <si>
    <t>delta background</t>
  </si>
  <si>
    <t>deletion215 bacground</t>
  </si>
  <si>
    <t xml:space="preserve">blank Bgal buffers </t>
  </si>
  <si>
    <t xml:space="preserve">blank PBS </t>
  </si>
  <si>
    <t>blank PBS</t>
  </si>
  <si>
    <t>strain ressupended in 200 microL of pbs</t>
  </si>
  <si>
    <t>OD600 PBS</t>
  </si>
  <si>
    <t>10 min incubation</t>
  </si>
  <si>
    <t>Bgal</t>
  </si>
  <si>
    <t>Experiment 1 A</t>
  </si>
  <si>
    <t>Experiment 1 B</t>
  </si>
  <si>
    <t>∆bab2_0215</t>
  </si>
  <si>
    <t>WT backgorund</t>
  </si>
  <si>
    <t>BgalP216 new pmr15 strains</t>
  </si>
  <si>
    <t>used</t>
  </si>
  <si>
    <t>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</si>
</sst>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8" tint="-0.249977111117893"/>
      <name val="Calibri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4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3" fillId="3" borderId="0" xfId="0" applyFont="1" applyFill="1"/>
    <xf numFmtId="0" fontId="0" fillId="4" borderId="0" xfId="0" applyFill="1"/>
    <xf numFmtId="0" fontId="0" fillId="5" borderId="0" xfId="0" applyFill="1"/>
    <xf numFmtId="0" fontId="0" fillId="7" borderId="0" xfId="0" applyFill="1"/>
    <xf numFmtId="1" fontId="0" fillId="0" borderId="0" xfId="0" applyNumberFormat="1" applyFill="1"/>
    <xf numFmtId="0" fontId="0" fillId="0" borderId="0" xfId="0" applyFill="1"/>
    <xf numFmtId="1" fontId="0" fillId="0" borderId="0" xfId="0" applyNumberFormat="1"/>
    <xf numFmtId="164" fontId="0" fillId="0" borderId="0" xfId="0" applyNumberFormat="1"/>
    <xf numFmtId="165" fontId="0" fillId="4" borderId="0" xfId="0" applyNumberFormat="1" applyFill="1"/>
    <xf numFmtId="165" fontId="0" fillId="0" borderId="0" xfId="0" applyNumberFormat="1"/>
    <xf numFmtId="165" fontId="0" fillId="9" borderId="0" xfId="0" applyNumberFormat="1" applyFill="1"/>
    <xf numFmtId="0" fontId="0" fillId="9" borderId="0" xfId="0" applyFill="1"/>
    <xf numFmtId="0" fontId="0" fillId="10" borderId="0" xfId="0" applyFill="1"/>
    <xf numFmtId="0" fontId="2" fillId="11" borderId="0" xfId="0" applyFont="1" applyFill="1"/>
    <xf numFmtId="14" fontId="0" fillId="0" borderId="0" xfId="0" applyNumberFormat="1"/>
    <xf numFmtId="165" fontId="0" fillId="0" borderId="0" xfId="0" applyNumberFormat="1" applyFill="1"/>
    <xf numFmtId="1" fontId="6" fillId="0" borderId="0" xfId="0" applyNumberFormat="1" applyFont="1"/>
    <xf numFmtId="164" fontId="0" fillId="2" borderId="0" xfId="0" applyNumberFormat="1" applyFill="1"/>
    <xf numFmtId="165" fontId="0" fillId="2" borderId="0" xfId="0" applyNumberFormat="1" applyFill="1"/>
    <xf numFmtId="1" fontId="0" fillId="4" borderId="0" xfId="0" applyNumberFormat="1" applyFill="1"/>
    <xf numFmtId="0" fontId="0" fillId="12" borderId="0" xfId="0" applyFill="1"/>
    <xf numFmtId="0" fontId="7" fillId="3" borderId="0" xfId="0" applyFont="1" applyFill="1"/>
    <xf numFmtId="0" fontId="7" fillId="0" borderId="0" xfId="0" applyFont="1" applyFill="1"/>
    <xf numFmtId="0" fontId="0" fillId="13" borderId="0" xfId="0" applyFill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0" fillId="14" borderId="0" xfId="0" applyNumberFormat="1" applyFill="1"/>
    <xf numFmtId="165" fontId="0" fillId="6" borderId="0" xfId="0" applyNumberForma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3" borderId="0" xfId="0" applyFont="1" applyFill="1" applyAlignment="1">
      <alignment horizontal="center"/>
    </xf>
    <xf numFmtId="165" fontId="0" fillId="8" borderId="0" xfId="0" applyNumberFormat="1" applyFill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 applyBorder="1" applyAlignment="1"/>
    <xf numFmtId="0" fontId="0" fillId="14" borderId="0" xfId="0" applyFill="1"/>
    <xf numFmtId="0" fontId="0" fillId="15" borderId="0" xfId="0" applyFill="1"/>
    <xf numFmtId="165" fontId="0" fillId="15" borderId="0" xfId="0" applyNumberFormat="1" applyFill="1"/>
    <xf numFmtId="0" fontId="0" fillId="16" borderId="0" xfId="0" applyFill="1"/>
    <xf numFmtId="165" fontId="0" fillId="2" borderId="0" xfId="0" applyNumberFormat="1" applyFont="1" applyFill="1"/>
    <xf numFmtId="0" fontId="0" fillId="17" borderId="0" xfId="0" applyFill="1"/>
    <xf numFmtId="0" fontId="3" fillId="10" borderId="0" xfId="0" applyFont="1" applyFill="1"/>
    <xf numFmtId="165" fontId="0" fillId="10" borderId="0" xfId="0" applyNumberFormat="1" applyFill="1"/>
    <xf numFmtId="0" fontId="0" fillId="18" borderId="0" xfId="0" applyFill="1"/>
    <xf numFmtId="165" fontId="0" fillId="18" borderId="0" xfId="0" applyNumberFormat="1" applyFill="1"/>
    <xf numFmtId="0" fontId="7" fillId="19" borderId="0" xfId="0" applyFont="1" applyFill="1"/>
    <xf numFmtId="0" fontId="8" fillId="20" borderId="0" xfId="0" applyFont="1" applyFill="1"/>
    <xf numFmtId="0" fontId="0" fillId="20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7" borderId="0" xfId="0" applyFill="1" applyAlignment="1">
      <alignment horizontal="center" vertical="center"/>
    </xf>
  </cellXfs>
  <cellStyles count="12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Normal" xfId="0" builtinId="0"/>
    <cellStyle name="Normal 2" xfId="46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6"/>
  <sheetViews>
    <sheetView tabSelected="1" topLeftCell="X56" workbookViewId="0">
      <selection activeCell="BJ75" sqref="BJ75"/>
    </sheetView>
  </sheetViews>
  <sheetFormatPr baseColWidth="10" defaultRowHeight="15" x14ac:dyDescent="0"/>
  <sheetData>
    <row r="1" spans="1:73">
      <c r="A1" t="s">
        <v>30</v>
      </c>
      <c r="D1" s="16">
        <v>42893</v>
      </c>
    </row>
    <row r="4" spans="1:73">
      <c r="B4" t="s">
        <v>31</v>
      </c>
      <c r="BF4" t="s">
        <v>87</v>
      </c>
    </row>
    <row r="5" spans="1:73">
      <c r="B5" t="s">
        <v>64</v>
      </c>
      <c r="BF5" s="16">
        <v>42894</v>
      </c>
    </row>
    <row r="7" spans="1:73">
      <c r="G7" s="15"/>
      <c r="H7" s="15" t="s">
        <v>83</v>
      </c>
      <c r="I7" s="15"/>
      <c r="J7" s="15"/>
      <c r="W7" s="15"/>
      <c r="X7" s="15" t="s">
        <v>84</v>
      </c>
      <c r="Y7" s="15"/>
      <c r="Z7" s="15"/>
      <c r="AK7" s="52"/>
      <c r="AL7" s="52" t="s">
        <v>12</v>
      </c>
      <c r="AM7" s="52"/>
      <c r="AN7" s="52"/>
    </row>
    <row r="8" spans="1:73">
      <c r="BF8" s="52"/>
      <c r="BG8" s="52" t="s">
        <v>13</v>
      </c>
      <c r="BH8" s="52"/>
      <c r="BI8" s="52"/>
    </row>
    <row r="9" spans="1:73">
      <c r="B9" s="25" t="s">
        <v>32</v>
      </c>
      <c r="C9" s="25"/>
      <c r="R9" s="25" t="s">
        <v>33</v>
      </c>
      <c r="S9" s="25"/>
    </row>
    <row r="10" spans="1:73">
      <c r="B10" s="26"/>
      <c r="C10" s="27">
        <v>1</v>
      </c>
      <c r="D10" s="27">
        <v>2</v>
      </c>
      <c r="E10" s="27">
        <v>3</v>
      </c>
      <c r="F10" s="27">
        <v>4</v>
      </c>
      <c r="G10" s="27">
        <v>5</v>
      </c>
      <c r="H10" s="27">
        <v>6</v>
      </c>
      <c r="I10" s="27">
        <v>7</v>
      </c>
      <c r="J10" s="27">
        <v>8</v>
      </c>
      <c r="K10" s="27">
        <v>9</v>
      </c>
      <c r="L10" s="27">
        <v>10</v>
      </c>
      <c r="M10" s="27">
        <v>11</v>
      </c>
      <c r="N10" s="27">
        <v>12</v>
      </c>
      <c r="R10" s="26"/>
      <c r="S10" s="27">
        <v>1</v>
      </c>
      <c r="T10" s="27">
        <v>2</v>
      </c>
      <c r="U10" s="27">
        <v>3</v>
      </c>
      <c r="V10" s="27">
        <v>4</v>
      </c>
      <c r="W10" s="27">
        <v>5</v>
      </c>
      <c r="X10" s="27">
        <v>6</v>
      </c>
      <c r="Y10" s="27">
        <v>7</v>
      </c>
      <c r="Z10" s="27">
        <v>8</v>
      </c>
      <c r="AA10" s="27">
        <v>9</v>
      </c>
      <c r="AB10" s="27">
        <v>10</v>
      </c>
      <c r="AC10" s="27">
        <v>11</v>
      </c>
      <c r="AD10" s="27">
        <v>12</v>
      </c>
      <c r="AK10" t="s">
        <v>72</v>
      </c>
      <c r="AN10" s="16">
        <v>42894</v>
      </c>
    </row>
    <row r="11" spans="1:73">
      <c r="B11" s="28" t="s">
        <v>2</v>
      </c>
      <c r="C11" s="58" t="s">
        <v>34</v>
      </c>
      <c r="D11" s="59"/>
      <c r="E11" s="59"/>
      <c r="F11" s="60"/>
      <c r="G11" s="55" t="s">
        <v>35</v>
      </c>
      <c r="H11" s="56"/>
      <c r="I11" s="56"/>
      <c r="J11" s="57"/>
      <c r="K11" s="58" t="s">
        <v>36</v>
      </c>
      <c r="L11" s="59"/>
      <c r="M11" s="59"/>
      <c r="N11" s="60"/>
      <c r="R11" s="28" t="s">
        <v>2</v>
      </c>
      <c r="S11" s="58" t="s">
        <v>34</v>
      </c>
      <c r="T11" s="59"/>
      <c r="U11" s="59"/>
      <c r="V11" s="60"/>
      <c r="W11" s="55" t="s">
        <v>35</v>
      </c>
      <c r="X11" s="56"/>
      <c r="Y11" s="56"/>
      <c r="Z11" s="57"/>
      <c r="AA11" s="58" t="s">
        <v>36</v>
      </c>
      <c r="AB11" s="59"/>
      <c r="AC11" s="59"/>
      <c r="AD11" s="60"/>
      <c r="AL11" s="26"/>
      <c r="AM11" s="27">
        <v>1</v>
      </c>
      <c r="AN11" s="27">
        <v>2</v>
      </c>
      <c r="AO11" s="27">
        <v>3</v>
      </c>
      <c r="AP11" s="27">
        <v>4</v>
      </c>
      <c r="AQ11" s="27">
        <v>5</v>
      </c>
      <c r="AR11" s="27">
        <v>6</v>
      </c>
      <c r="AS11" s="27">
        <v>7</v>
      </c>
      <c r="AT11" s="27">
        <v>8</v>
      </c>
      <c r="AU11" s="27">
        <v>9</v>
      </c>
      <c r="AV11" s="27">
        <v>10</v>
      </c>
      <c r="AW11" s="27">
        <v>11</v>
      </c>
      <c r="AX11" s="27">
        <v>12</v>
      </c>
    </row>
    <row r="12" spans="1:73">
      <c r="B12" s="28" t="s">
        <v>3</v>
      </c>
      <c r="C12" s="55" t="s">
        <v>37</v>
      </c>
      <c r="D12" s="56"/>
      <c r="E12" s="56"/>
      <c r="F12" s="57"/>
      <c r="G12" s="58" t="s">
        <v>38</v>
      </c>
      <c r="H12" s="59"/>
      <c r="I12" s="59"/>
      <c r="J12" s="60"/>
      <c r="K12" s="55" t="s">
        <v>39</v>
      </c>
      <c r="L12" s="56"/>
      <c r="M12" s="56"/>
      <c r="N12" s="57"/>
      <c r="R12" s="28" t="s">
        <v>3</v>
      </c>
      <c r="S12" s="55" t="s">
        <v>37</v>
      </c>
      <c r="T12" s="56"/>
      <c r="U12" s="56"/>
      <c r="V12" s="57"/>
      <c r="W12" s="58" t="s">
        <v>38</v>
      </c>
      <c r="X12" s="59"/>
      <c r="Y12" s="59"/>
      <c r="Z12" s="60"/>
      <c r="AA12" s="55" t="s">
        <v>39</v>
      </c>
      <c r="AB12" s="56"/>
      <c r="AC12" s="56"/>
      <c r="AD12" s="57"/>
      <c r="AL12" s="28" t="s">
        <v>2</v>
      </c>
      <c r="AM12" s="58" t="s">
        <v>35</v>
      </c>
      <c r="AN12" s="59"/>
      <c r="AO12" s="59"/>
      <c r="AP12" s="60"/>
      <c r="AQ12" s="55" t="s">
        <v>36</v>
      </c>
      <c r="AR12" s="56"/>
      <c r="AS12" s="56"/>
      <c r="AT12" s="57"/>
      <c r="AU12" s="58" t="s">
        <v>37</v>
      </c>
      <c r="AV12" s="59"/>
      <c r="AW12" s="59"/>
      <c r="AX12" s="60"/>
      <c r="AY12" s="4" t="s">
        <v>54</v>
      </c>
      <c r="AZ12" s="4"/>
    </row>
    <row r="13" spans="1:73">
      <c r="B13" s="28" t="s">
        <v>4</v>
      </c>
      <c r="C13" s="58" t="s">
        <v>40</v>
      </c>
      <c r="D13" s="59"/>
      <c r="E13" s="59"/>
      <c r="F13" s="60"/>
      <c r="G13" s="55" t="s">
        <v>41</v>
      </c>
      <c r="H13" s="56"/>
      <c r="I13" s="56"/>
      <c r="J13" s="57"/>
      <c r="K13" s="58" t="s">
        <v>42</v>
      </c>
      <c r="L13" s="59"/>
      <c r="M13" s="59"/>
      <c r="N13" s="60"/>
      <c r="R13" s="28" t="s">
        <v>4</v>
      </c>
      <c r="S13" s="58" t="s">
        <v>40</v>
      </c>
      <c r="T13" s="59"/>
      <c r="U13" s="59"/>
      <c r="V13" s="60"/>
      <c r="W13" s="55" t="s">
        <v>41</v>
      </c>
      <c r="X13" s="56"/>
      <c r="Y13" s="56"/>
      <c r="Z13" s="57"/>
      <c r="AA13" s="58" t="s">
        <v>42</v>
      </c>
      <c r="AB13" s="59"/>
      <c r="AC13" s="59"/>
      <c r="AD13" s="60"/>
      <c r="AL13" s="28" t="s">
        <v>3</v>
      </c>
      <c r="AM13" s="55" t="s">
        <v>39</v>
      </c>
      <c r="AN13" s="56"/>
      <c r="AO13" s="56"/>
      <c r="AP13" s="57"/>
      <c r="AQ13" s="58" t="s">
        <v>40</v>
      </c>
      <c r="AR13" s="59"/>
      <c r="AS13" s="59"/>
      <c r="AT13" s="60"/>
      <c r="AU13" s="55" t="s">
        <v>41</v>
      </c>
      <c r="AV13" s="56"/>
      <c r="AW13" s="56"/>
      <c r="AX13" s="57"/>
      <c r="AY13" s="4"/>
      <c r="AZ13" s="4"/>
      <c r="BT13" s="7"/>
      <c r="BU13" s="7"/>
    </row>
    <row r="14" spans="1:73">
      <c r="B14" s="28" t="s">
        <v>5</v>
      </c>
      <c r="C14" s="55" t="s">
        <v>43</v>
      </c>
      <c r="D14" s="56"/>
      <c r="E14" s="56"/>
      <c r="F14" s="57"/>
      <c r="G14" s="58" t="s">
        <v>44</v>
      </c>
      <c r="H14" s="59"/>
      <c r="I14" s="59"/>
      <c r="J14" s="60"/>
      <c r="K14" s="55" t="s">
        <v>45</v>
      </c>
      <c r="L14" s="56"/>
      <c r="M14" s="56"/>
      <c r="N14" s="57"/>
      <c r="R14" s="28" t="s">
        <v>5</v>
      </c>
      <c r="S14" s="55" t="s">
        <v>43</v>
      </c>
      <c r="T14" s="56"/>
      <c r="U14" s="56"/>
      <c r="V14" s="57"/>
      <c r="W14" s="58" t="s">
        <v>44</v>
      </c>
      <c r="X14" s="59"/>
      <c r="Y14" s="59"/>
      <c r="Z14" s="60"/>
      <c r="AA14" s="55" t="s">
        <v>45</v>
      </c>
      <c r="AB14" s="56"/>
      <c r="AC14" s="56"/>
      <c r="AD14" s="57"/>
      <c r="AL14" s="28" t="s">
        <v>4</v>
      </c>
      <c r="AM14" s="58" t="s">
        <v>42</v>
      </c>
      <c r="AN14" s="59"/>
      <c r="AO14" s="59"/>
      <c r="AP14" s="60"/>
      <c r="AQ14" s="55" t="s">
        <v>73</v>
      </c>
      <c r="AR14" s="56"/>
      <c r="AS14" s="56"/>
      <c r="AT14" s="57"/>
      <c r="AU14" s="58" t="s">
        <v>73</v>
      </c>
      <c r="AV14" s="59"/>
      <c r="AW14" s="59"/>
      <c r="AX14" s="60"/>
      <c r="AY14" s="4"/>
      <c r="AZ14" s="4"/>
      <c r="BF14" t="s">
        <v>32</v>
      </c>
    </row>
    <row r="15" spans="1:73">
      <c r="B15" s="28" t="s">
        <v>6</v>
      </c>
      <c r="C15" s="58" t="s">
        <v>46</v>
      </c>
      <c r="D15" s="59"/>
      <c r="E15" s="59"/>
      <c r="F15" s="60"/>
      <c r="G15" s="55" t="s">
        <v>47</v>
      </c>
      <c r="H15" s="56"/>
      <c r="I15" s="56"/>
      <c r="J15" s="57"/>
      <c r="K15" s="58" t="s">
        <v>48</v>
      </c>
      <c r="L15" s="59"/>
      <c r="M15" s="59"/>
      <c r="N15" s="60"/>
      <c r="R15" s="28" t="s">
        <v>6</v>
      </c>
      <c r="S15" s="58" t="s">
        <v>46</v>
      </c>
      <c r="T15" s="59"/>
      <c r="U15" s="59"/>
      <c r="V15" s="60"/>
      <c r="W15" s="55" t="s">
        <v>47</v>
      </c>
      <c r="X15" s="56"/>
      <c r="Y15" s="56"/>
      <c r="Z15" s="57"/>
      <c r="AA15" s="58" t="s">
        <v>48</v>
      </c>
      <c r="AB15" s="59"/>
      <c r="AC15" s="59"/>
      <c r="AD15" s="60"/>
      <c r="AL15" s="28" t="s">
        <v>5</v>
      </c>
      <c r="AM15" s="55" t="s">
        <v>35</v>
      </c>
      <c r="AN15" s="56"/>
      <c r="AO15" s="56"/>
      <c r="AP15" s="57"/>
      <c r="AQ15" s="58" t="s">
        <v>36</v>
      </c>
      <c r="AR15" s="59"/>
      <c r="AS15" s="59"/>
      <c r="AT15" s="60"/>
      <c r="AU15" s="55" t="s">
        <v>37</v>
      </c>
      <c r="AV15" s="56"/>
      <c r="AW15" s="56"/>
      <c r="AX15" s="57"/>
      <c r="AY15" s="22" t="s">
        <v>74</v>
      </c>
      <c r="AZ15" s="22"/>
      <c r="BF15" s="26"/>
      <c r="BG15" s="27">
        <v>1</v>
      </c>
      <c r="BH15" s="27">
        <v>2</v>
      </c>
      <c r="BI15" s="27">
        <v>3</v>
      </c>
      <c r="BJ15" s="27">
        <v>4</v>
      </c>
      <c r="BK15" s="27">
        <v>5</v>
      </c>
      <c r="BL15" s="27">
        <v>6</v>
      </c>
      <c r="BM15" s="27">
        <v>7</v>
      </c>
      <c r="BN15" s="27">
        <v>8</v>
      </c>
      <c r="BO15" s="27">
        <v>9</v>
      </c>
      <c r="BP15" s="27">
        <v>10</v>
      </c>
      <c r="BQ15" s="27">
        <v>11</v>
      </c>
      <c r="BR15" s="27">
        <v>12</v>
      </c>
    </row>
    <row r="16" spans="1:73">
      <c r="B16" s="28" t="s">
        <v>7</v>
      </c>
      <c r="C16" s="55" t="s">
        <v>49</v>
      </c>
      <c r="D16" s="56"/>
      <c r="E16" s="56"/>
      <c r="F16" s="57"/>
      <c r="G16" s="58" t="s">
        <v>50</v>
      </c>
      <c r="H16" s="59"/>
      <c r="I16" s="59"/>
      <c r="J16" s="60"/>
      <c r="K16" s="55" t="s">
        <v>51</v>
      </c>
      <c r="L16" s="56"/>
      <c r="M16" s="56"/>
      <c r="N16" s="57"/>
      <c r="R16" s="28" t="s">
        <v>7</v>
      </c>
      <c r="S16" s="55" t="s">
        <v>49</v>
      </c>
      <c r="T16" s="56"/>
      <c r="U16" s="56"/>
      <c r="V16" s="57"/>
      <c r="W16" s="58" t="s">
        <v>50</v>
      </c>
      <c r="X16" s="59"/>
      <c r="Y16" s="59"/>
      <c r="Z16" s="60"/>
      <c r="AA16" s="55" t="s">
        <v>51</v>
      </c>
      <c r="AB16" s="56"/>
      <c r="AC16" s="56"/>
      <c r="AD16" s="57"/>
      <c r="AL16" s="28" t="s">
        <v>6</v>
      </c>
      <c r="AM16" s="58" t="s">
        <v>39</v>
      </c>
      <c r="AN16" s="59"/>
      <c r="AO16" s="59"/>
      <c r="AP16" s="60"/>
      <c r="AQ16" s="55" t="s">
        <v>40</v>
      </c>
      <c r="AR16" s="56"/>
      <c r="AS16" s="56"/>
      <c r="AT16" s="57"/>
      <c r="AU16" s="58" t="s">
        <v>41</v>
      </c>
      <c r="AV16" s="59"/>
      <c r="AW16" s="59"/>
      <c r="AX16" s="60"/>
      <c r="AY16" s="22"/>
      <c r="AZ16" s="22"/>
      <c r="BF16" s="28" t="s">
        <v>2</v>
      </c>
      <c r="BG16" s="55" t="s">
        <v>43</v>
      </c>
      <c r="BH16" s="56"/>
      <c r="BI16" s="56"/>
      <c r="BJ16" s="57"/>
      <c r="BK16" s="58" t="s">
        <v>44</v>
      </c>
      <c r="BL16" s="59"/>
      <c r="BM16" s="59"/>
      <c r="BN16" s="60"/>
      <c r="BO16" s="55" t="s">
        <v>45</v>
      </c>
      <c r="BP16" s="56"/>
      <c r="BQ16" s="56"/>
      <c r="BR16" s="57"/>
      <c r="BS16" s="3" t="s">
        <v>54</v>
      </c>
      <c r="BT16" s="3"/>
      <c r="BU16" s="3"/>
    </row>
    <row r="17" spans="1:73">
      <c r="B17" s="28" t="s">
        <v>14</v>
      </c>
      <c r="C17" s="58" t="s">
        <v>52</v>
      </c>
      <c r="D17" s="59"/>
      <c r="E17" s="59"/>
      <c r="F17" s="60"/>
      <c r="G17" s="55" t="s">
        <v>8</v>
      </c>
      <c r="H17" s="56"/>
      <c r="I17" s="56"/>
      <c r="J17" s="57"/>
      <c r="K17" s="58"/>
      <c r="L17" s="59"/>
      <c r="M17" s="59"/>
      <c r="N17" s="60"/>
      <c r="R17" s="28" t="s">
        <v>14</v>
      </c>
      <c r="S17" s="58" t="s">
        <v>52</v>
      </c>
      <c r="T17" s="59"/>
      <c r="U17" s="59"/>
      <c r="V17" s="60"/>
      <c r="W17" s="55" t="s">
        <v>8</v>
      </c>
      <c r="X17" s="56"/>
      <c r="Y17" s="56"/>
      <c r="Z17" s="57"/>
      <c r="AA17" s="29"/>
      <c r="AB17" s="30"/>
      <c r="AC17" s="30"/>
      <c r="AD17" s="31"/>
      <c r="AL17" s="28" t="s">
        <v>7</v>
      </c>
      <c r="AM17" s="55" t="s">
        <v>42</v>
      </c>
      <c r="AN17" s="56"/>
      <c r="AO17" s="56"/>
      <c r="AP17" s="57"/>
      <c r="AQ17" s="58" t="s">
        <v>73</v>
      </c>
      <c r="AR17" s="59"/>
      <c r="AS17" s="59"/>
      <c r="AT17" s="60"/>
      <c r="AU17" s="55" t="s">
        <v>73</v>
      </c>
      <c r="AV17" s="56"/>
      <c r="AW17" s="56"/>
      <c r="AX17" s="57"/>
      <c r="AY17" s="22"/>
      <c r="AZ17" s="22"/>
      <c r="BF17" s="28" t="s">
        <v>3</v>
      </c>
      <c r="BG17" s="58" t="s">
        <v>46</v>
      </c>
      <c r="BH17" s="59"/>
      <c r="BI17" s="59"/>
      <c r="BJ17" s="60"/>
      <c r="BK17" s="55" t="s">
        <v>47</v>
      </c>
      <c r="BL17" s="56"/>
      <c r="BM17" s="56"/>
      <c r="BN17" s="57"/>
      <c r="BO17" s="58" t="s">
        <v>48</v>
      </c>
      <c r="BP17" s="59"/>
      <c r="BQ17" s="59"/>
      <c r="BR17" s="60"/>
      <c r="BS17" s="3"/>
      <c r="BT17" s="3"/>
      <c r="BU17" s="3"/>
    </row>
    <row r="18" spans="1:73">
      <c r="AL18" s="28" t="s">
        <v>14</v>
      </c>
      <c r="AM18" s="58"/>
      <c r="AN18" s="59"/>
      <c r="AO18" s="59"/>
      <c r="AP18" s="60"/>
      <c r="AQ18" s="55"/>
      <c r="AR18" s="56"/>
      <c r="AS18" s="56"/>
      <c r="AT18" s="57"/>
      <c r="AU18" s="58"/>
      <c r="AV18" s="59"/>
      <c r="AW18" s="59"/>
      <c r="AX18" s="60"/>
      <c r="BF18" s="28" t="s">
        <v>4</v>
      </c>
      <c r="BG18" s="55" t="s">
        <v>43</v>
      </c>
      <c r="BH18" s="56"/>
      <c r="BI18" s="56"/>
      <c r="BJ18" s="57"/>
      <c r="BK18" s="58" t="s">
        <v>44</v>
      </c>
      <c r="BL18" s="59"/>
      <c r="BM18" s="59"/>
      <c r="BN18" s="60"/>
      <c r="BO18" s="55" t="s">
        <v>45</v>
      </c>
      <c r="BP18" s="56"/>
      <c r="BQ18" s="56"/>
      <c r="BR18" s="57"/>
      <c r="BS18" s="47" t="s">
        <v>75</v>
      </c>
      <c r="BT18" s="47"/>
      <c r="BU18" s="47"/>
    </row>
    <row r="19" spans="1:73">
      <c r="AL19" s="28" t="s">
        <v>15</v>
      </c>
      <c r="AM19" s="55"/>
      <c r="AN19" s="56"/>
      <c r="AO19" s="56"/>
      <c r="AP19" s="57"/>
      <c r="AQ19" s="58"/>
      <c r="AR19" s="59"/>
      <c r="AS19" s="59"/>
      <c r="AT19" s="60"/>
      <c r="AU19" s="55"/>
      <c r="AV19" s="56"/>
      <c r="AW19" s="56"/>
      <c r="AX19" s="57"/>
      <c r="BF19" s="28" t="s">
        <v>5</v>
      </c>
      <c r="BG19" s="58" t="s">
        <v>46</v>
      </c>
      <c r="BH19" s="59"/>
      <c r="BI19" s="59"/>
      <c r="BJ19" s="60"/>
      <c r="BK19" s="55" t="s">
        <v>47</v>
      </c>
      <c r="BL19" s="56"/>
      <c r="BM19" s="56"/>
      <c r="BN19" s="57"/>
      <c r="BO19" s="58" t="s">
        <v>48</v>
      </c>
      <c r="BP19" s="59"/>
      <c r="BQ19" s="59"/>
      <c r="BR19" s="60"/>
      <c r="BS19" s="47"/>
      <c r="BT19" s="47"/>
      <c r="BU19" s="47"/>
    </row>
    <row r="20" spans="1:73">
      <c r="A20" s="13">
        <v>600</v>
      </c>
      <c r="B20" s="1" t="s">
        <v>53</v>
      </c>
      <c r="C20" s="1"/>
      <c r="D20" s="1"/>
      <c r="E20" s="1"/>
      <c r="F20" s="1"/>
      <c r="G20" t="s">
        <v>0</v>
      </c>
      <c r="BF20" s="28" t="s">
        <v>6</v>
      </c>
      <c r="BG20" s="34"/>
      <c r="BH20" s="35" t="s">
        <v>76</v>
      </c>
      <c r="BI20" s="35"/>
      <c r="BJ20" s="36"/>
      <c r="BK20" s="29"/>
      <c r="BL20" s="30" t="s">
        <v>76</v>
      </c>
      <c r="BM20" s="30"/>
      <c r="BN20" s="31"/>
      <c r="BO20" s="34"/>
      <c r="BP20" s="35" t="s">
        <v>76</v>
      </c>
      <c r="BQ20" s="35"/>
      <c r="BR20" s="36"/>
    </row>
    <row r="21" spans="1:73">
      <c r="B21" s="1" t="s">
        <v>59</v>
      </c>
      <c r="C21" s="1"/>
      <c r="D21" s="1"/>
      <c r="E21" s="1"/>
      <c r="F21" s="1"/>
      <c r="BF21" s="28" t="s">
        <v>7</v>
      </c>
      <c r="BG21" s="29"/>
      <c r="BH21" s="30" t="s">
        <v>77</v>
      </c>
      <c r="BI21" s="30"/>
      <c r="BJ21" s="31"/>
      <c r="BK21" s="34"/>
      <c r="BL21" s="35" t="s">
        <v>78</v>
      </c>
      <c r="BM21" s="35"/>
      <c r="BN21" s="36"/>
      <c r="BO21" s="29"/>
      <c r="BP21" s="30" t="s">
        <v>78</v>
      </c>
      <c r="BQ21" s="30"/>
      <c r="BR21" s="31"/>
    </row>
    <row r="22" spans="1:73">
      <c r="B22" s="23" t="s">
        <v>1</v>
      </c>
      <c r="C22" s="23">
        <v>1</v>
      </c>
      <c r="D22" s="23">
        <v>2</v>
      </c>
      <c r="E22" s="23">
        <v>3</v>
      </c>
      <c r="F22" s="23">
        <v>4</v>
      </c>
      <c r="G22" s="23">
        <v>5</v>
      </c>
      <c r="H22" s="23">
        <v>6</v>
      </c>
      <c r="I22" s="23">
        <v>7</v>
      </c>
      <c r="J22" s="23">
        <v>8</v>
      </c>
      <c r="K22" s="23">
        <v>9</v>
      </c>
      <c r="L22" s="23">
        <v>10</v>
      </c>
      <c r="M22" s="23">
        <v>11</v>
      </c>
      <c r="N22" s="23">
        <v>12</v>
      </c>
      <c r="BF22" s="28" t="s">
        <v>14</v>
      </c>
      <c r="BG22" s="55"/>
      <c r="BH22" s="56"/>
      <c r="BI22" s="56"/>
      <c r="BJ22" s="57"/>
      <c r="BK22" s="58"/>
      <c r="BL22" s="59"/>
      <c r="BM22" s="59"/>
      <c r="BN22" s="60"/>
      <c r="BO22" s="55"/>
      <c r="BP22" s="56"/>
      <c r="BQ22" s="56"/>
      <c r="BR22" s="57"/>
    </row>
    <row r="23" spans="1:73">
      <c r="B23" s="23" t="s">
        <v>2</v>
      </c>
      <c r="C23" s="10">
        <v>1.0565999746322632</v>
      </c>
      <c r="D23" s="10">
        <v>0.84810000658035278</v>
      </c>
      <c r="E23" s="10">
        <v>1.0504000186920166</v>
      </c>
      <c r="F23" s="10">
        <v>1.3485000133514404</v>
      </c>
      <c r="G23" s="11">
        <v>1.0895999670028687</v>
      </c>
      <c r="H23" s="11">
        <v>0.94129997491836548</v>
      </c>
      <c r="I23" s="11">
        <v>1.3057999610900879</v>
      </c>
      <c r="J23" s="11">
        <v>0.8903999924659729</v>
      </c>
      <c r="K23" s="10">
        <v>1.5210000276565552</v>
      </c>
      <c r="L23" s="10">
        <v>1.4788000583648682</v>
      </c>
      <c r="M23" s="10">
        <v>1.3071999549865723</v>
      </c>
      <c r="N23" s="10">
        <v>1.0958000421524048</v>
      </c>
      <c r="R23" s="13">
        <v>600</v>
      </c>
      <c r="S23" s="1" t="s">
        <v>55</v>
      </c>
      <c r="T23" s="1"/>
      <c r="U23" s="1"/>
      <c r="V23" s="1"/>
      <c r="W23" t="s">
        <v>17</v>
      </c>
      <c r="BF23" s="28" t="s">
        <v>15</v>
      </c>
      <c r="BG23" s="29"/>
      <c r="BH23" s="30"/>
      <c r="BI23" s="30"/>
      <c r="BJ23" s="31"/>
      <c r="BK23" s="34"/>
      <c r="BL23" s="35"/>
      <c r="BM23" s="35"/>
      <c r="BN23" s="36"/>
      <c r="BO23" s="29"/>
      <c r="BP23" s="30"/>
      <c r="BQ23" s="30"/>
      <c r="BR23" s="31"/>
    </row>
    <row r="24" spans="1:73">
      <c r="B24" s="23" t="s">
        <v>3</v>
      </c>
      <c r="C24" s="11">
        <v>0.66610002517700195</v>
      </c>
      <c r="D24" s="11">
        <v>1.0068999528884888</v>
      </c>
      <c r="E24" s="11">
        <v>1.1224000453948975</v>
      </c>
      <c r="F24" s="11">
        <v>1.312000036239624</v>
      </c>
      <c r="G24" s="10">
        <v>0.75550001859664917</v>
      </c>
      <c r="H24" s="10">
        <v>1.3073999881744385</v>
      </c>
      <c r="I24" s="10">
        <v>1.1230000257492065</v>
      </c>
      <c r="J24" s="10">
        <v>0.82749998569488525</v>
      </c>
      <c r="K24" s="11">
        <v>1.3008999824523926</v>
      </c>
      <c r="L24" s="11">
        <v>1.1713999509811401</v>
      </c>
      <c r="M24" s="11">
        <v>1.1349999904632568</v>
      </c>
      <c r="N24" s="11">
        <v>1.5673999786376953</v>
      </c>
      <c r="S24" s="1" t="s">
        <v>60</v>
      </c>
      <c r="T24" s="1"/>
      <c r="U24" s="1"/>
      <c r="V24" s="1"/>
      <c r="AK24" s="13">
        <v>600</v>
      </c>
      <c r="AL24" t="s">
        <v>65</v>
      </c>
    </row>
    <row r="25" spans="1:73">
      <c r="B25" s="23" t="s">
        <v>4</v>
      </c>
      <c r="C25" s="10">
        <v>0.94190001487731934</v>
      </c>
      <c r="D25" s="10">
        <v>1.0219000577926636</v>
      </c>
      <c r="E25" s="10">
        <v>1.2465000152587891</v>
      </c>
      <c r="F25" s="10">
        <v>0.98570001125335693</v>
      </c>
      <c r="G25" s="11">
        <v>0.70899999141693115</v>
      </c>
      <c r="H25" s="11">
        <v>0.82029998302459717</v>
      </c>
      <c r="I25" s="11">
        <v>0.76679998636245728</v>
      </c>
      <c r="J25" s="11">
        <v>1.0677000284194946</v>
      </c>
      <c r="K25" s="10">
        <v>0.71960002183914185</v>
      </c>
      <c r="L25" s="10">
        <v>0.60699999332427979</v>
      </c>
      <c r="M25" s="10">
        <v>0.85379999876022339</v>
      </c>
      <c r="N25" s="10">
        <v>0.78329998254776001</v>
      </c>
      <c r="S25" s="23" t="s">
        <v>1</v>
      </c>
      <c r="T25" s="23">
        <v>1</v>
      </c>
      <c r="U25" s="23">
        <v>2</v>
      </c>
      <c r="V25" s="23">
        <v>3</v>
      </c>
      <c r="W25" s="23">
        <v>4</v>
      </c>
      <c r="X25" s="23">
        <v>5</v>
      </c>
      <c r="Y25" s="23">
        <v>6</v>
      </c>
      <c r="Z25" s="23">
        <v>7</v>
      </c>
      <c r="AA25" s="23">
        <v>8</v>
      </c>
      <c r="AB25" s="23">
        <v>9</v>
      </c>
      <c r="AC25" s="23">
        <v>10</v>
      </c>
      <c r="AD25" s="23">
        <v>11</v>
      </c>
      <c r="AE25" s="23">
        <v>12</v>
      </c>
      <c r="AK25" s="2" t="s">
        <v>1</v>
      </c>
      <c r="AL25" s="2">
        <v>1</v>
      </c>
      <c r="AM25" s="2">
        <v>2</v>
      </c>
      <c r="AN25" s="2">
        <v>3</v>
      </c>
      <c r="AO25" s="2">
        <v>4</v>
      </c>
      <c r="AP25" s="2">
        <v>5</v>
      </c>
      <c r="AQ25" s="2">
        <v>6</v>
      </c>
      <c r="AR25" s="2">
        <v>7</v>
      </c>
      <c r="AS25" s="2">
        <v>8</v>
      </c>
      <c r="AT25" s="2">
        <v>9</v>
      </c>
      <c r="AU25" s="2">
        <v>10</v>
      </c>
      <c r="AV25" s="2">
        <v>11</v>
      </c>
      <c r="AW25" s="2">
        <v>12</v>
      </c>
      <c r="AX25" s="1" t="s">
        <v>66</v>
      </c>
      <c r="AY25" s="1"/>
      <c r="AZ25" s="1"/>
      <c r="BA25" s="1"/>
    </row>
    <row r="26" spans="1:73">
      <c r="B26" s="23" t="s">
        <v>5</v>
      </c>
      <c r="C26" s="11">
        <v>0.80699998140335083</v>
      </c>
      <c r="D26" s="11">
        <v>0.75139999389648438</v>
      </c>
      <c r="E26" s="11">
        <v>0.80779999494552612</v>
      </c>
      <c r="F26" s="11">
        <v>1.3840999603271484</v>
      </c>
      <c r="G26" s="10">
        <v>0.75720000267028809</v>
      </c>
      <c r="H26" s="10">
        <v>0.77109998464584351</v>
      </c>
      <c r="I26" s="10">
        <v>1.2288000583648682</v>
      </c>
      <c r="J26" s="10">
        <v>0.80779999494552612</v>
      </c>
      <c r="K26" s="11">
        <v>0.80669999122619629</v>
      </c>
      <c r="L26" s="11">
        <v>0.74459999799728394</v>
      </c>
      <c r="M26" s="11">
        <v>1.2425999641418457</v>
      </c>
      <c r="N26" s="11">
        <v>0.95719999074935913</v>
      </c>
      <c r="S26" s="23" t="s">
        <v>2</v>
      </c>
      <c r="T26" s="10">
        <v>0.96329998970031738</v>
      </c>
      <c r="U26" s="10">
        <v>1.2379000186920166</v>
      </c>
      <c r="V26" s="10">
        <v>1.3238999843597412</v>
      </c>
      <c r="W26" s="10">
        <v>1.2620999813079834</v>
      </c>
      <c r="X26" s="11">
        <v>1.0361000299453735</v>
      </c>
      <c r="Y26" s="11">
        <v>0.78119999170303345</v>
      </c>
      <c r="Z26" s="11">
        <v>0.71789997816085815</v>
      </c>
      <c r="AA26" s="11">
        <v>0.81849998235702515</v>
      </c>
      <c r="AB26" s="10">
        <v>0.6492999792098999</v>
      </c>
      <c r="AC26" s="10">
        <v>1.2431999444961548</v>
      </c>
      <c r="AD26" s="10">
        <v>0.65829998254776001</v>
      </c>
      <c r="AE26" s="10">
        <v>0.91479998826980591</v>
      </c>
      <c r="AK26" s="2" t="s">
        <v>2</v>
      </c>
      <c r="AL26" s="9">
        <v>0.70310002565383911</v>
      </c>
      <c r="AM26" s="9">
        <v>0.70200002193450928</v>
      </c>
      <c r="AN26" s="9">
        <v>0.54600000381469727</v>
      </c>
      <c r="AO26" s="9">
        <v>1.2858999967575073</v>
      </c>
      <c r="AP26" s="9">
        <v>1.0378999710083008</v>
      </c>
      <c r="AQ26" s="9">
        <v>0.59619998931884766</v>
      </c>
      <c r="AR26" s="9">
        <v>1.187999963760376</v>
      </c>
      <c r="AS26" s="9">
        <v>0.63840001821517944</v>
      </c>
      <c r="AT26" s="9">
        <v>0.54600000381469727</v>
      </c>
      <c r="AU26" s="9">
        <v>0.84890002012252808</v>
      </c>
      <c r="AV26" s="9">
        <v>0.56559997797012329</v>
      </c>
      <c r="AW26" s="9">
        <v>0.74269998073577881</v>
      </c>
      <c r="AX26" s="1" t="s">
        <v>67</v>
      </c>
      <c r="AY26" s="1"/>
      <c r="AZ26" s="1"/>
      <c r="BA26" s="1"/>
    </row>
    <row r="27" spans="1:73">
      <c r="B27" s="23" t="s">
        <v>6</v>
      </c>
      <c r="C27" s="10">
        <v>0.99919998645782471</v>
      </c>
      <c r="D27" s="10">
        <v>1.0348000526428223</v>
      </c>
      <c r="E27" s="10">
        <v>0.79360002279281616</v>
      </c>
      <c r="F27" s="10">
        <v>1.3832999467849731</v>
      </c>
      <c r="G27" s="11">
        <v>0.77090001106262207</v>
      </c>
      <c r="H27" s="11">
        <v>1.0348000526428223</v>
      </c>
      <c r="I27" s="11">
        <v>0.72049999237060547</v>
      </c>
      <c r="J27" s="11">
        <v>0.8255000114440918</v>
      </c>
      <c r="K27" s="10">
        <v>0.47420001029968262</v>
      </c>
      <c r="L27" s="10">
        <v>1.1980999708175659</v>
      </c>
      <c r="M27" s="10">
        <v>0.59450000524520874</v>
      </c>
      <c r="N27" s="10">
        <v>0.98860001564025879</v>
      </c>
      <c r="S27" s="23" t="s">
        <v>3</v>
      </c>
      <c r="T27" s="11">
        <v>0.60339999198913574</v>
      </c>
      <c r="U27" s="11">
        <v>1.0434000492095947</v>
      </c>
      <c r="V27" s="11">
        <v>0.60019999742507935</v>
      </c>
      <c r="W27" s="11">
        <v>0.75520002841949463</v>
      </c>
      <c r="X27" s="10">
        <v>1.0670000314712524</v>
      </c>
      <c r="Y27" s="10">
        <v>0.63020002841949463</v>
      </c>
      <c r="Z27" s="10">
        <v>0.93709999322891235</v>
      </c>
      <c r="AA27" s="10">
        <v>0.9189000129699707</v>
      </c>
      <c r="AB27" s="11">
        <v>1.0433000326156616</v>
      </c>
      <c r="AC27" s="11">
        <v>0.97450000047683716</v>
      </c>
      <c r="AD27" s="11">
        <v>0.88370001316070557</v>
      </c>
      <c r="AE27" s="11">
        <v>1.1466000080108643</v>
      </c>
      <c r="AK27" s="2" t="s">
        <v>3</v>
      </c>
      <c r="AL27" s="9">
        <v>0.76059997081756592</v>
      </c>
      <c r="AM27" s="9">
        <v>0.72130000591278076</v>
      </c>
      <c r="AN27" s="9">
        <v>0.59810000658035278</v>
      </c>
      <c r="AO27" s="9">
        <v>0.76050001382827759</v>
      </c>
      <c r="AP27" s="9">
        <v>0.83939999341964722</v>
      </c>
      <c r="AQ27" s="9">
        <v>0.72269999980926514</v>
      </c>
      <c r="AR27" s="9">
        <v>1.2163000106811523</v>
      </c>
      <c r="AS27" s="9">
        <v>0.55760002136230469</v>
      </c>
      <c r="AT27" s="9">
        <v>0.49790000915527344</v>
      </c>
      <c r="AU27" s="9">
        <v>0.67180001735687256</v>
      </c>
      <c r="AV27" s="9">
        <v>0.45640000700950623</v>
      </c>
      <c r="AW27" s="9">
        <v>1.1685999631881714</v>
      </c>
      <c r="AX27" s="43" t="s">
        <v>68</v>
      </c>
      <c r="AY27" s="43"/>
      <c r="AZ27" s="1"/>
      <c r="BA27" s="1"/>
    </row>
    <row r="28" spans="1:73">
      <c r="B28" s="23" t="s">
        <v>7</v>
      </c>
      <c r="C28" s="11">
        <v>1.3918000459671021</v>
      </c>
      <c r="D28" s="11">
        <v>0.86720001697540283</v>
      </c>
      <c r="E28" s="11">
        <v>0.72729998826980591</v>
      </c>
      <c r="F28" s="11">
        <v>1.0398999452590942</v>
      </c>
      <c r="G28" s="10">
        <v>1.2265000343322754</v>
      </c>
      <c r="H28" s="10">
        <v>1.2970000505447388</v>
      </c>
      <c r="I28" s="10">
        <v>0.86739999055862427</v>
      </c>
      <c r="J28" s="10">
        <v>0.56110000610351562</v>
      </c>
      <c r="K28" s="11">
        <v>0.84530001878738403</v>
      </c>
      <c r="L28" s="11">
        <v>0.62099999189376831</v>
      </c>
      <c r="M28" s="11">
        <v>0.69870001077651978</v>
      </c>
      <c r="N28" s="11">
        <v>0.94419997930526733</v>
      </c>
      <c r="S28" s="23" t="s">
        <v>4</v>
      </c>
      <c r="T28" s="10">
        <v>0.79540002346038818</v>
      </c>
      <c r="U28" s="10">
        <v>0.88309997320175171</v>
      </c>
      <c r="V28" s="10">
        <v>1.1102999448776245</v>
      </c>
      <c r="W28" s="10">
        <v>1.1152000427246094</v>
      </c>
      <c r="X28" s="11">
        <v>0.56019997596740723</v>
      </c>
      <c r="Y28" s="11">
        <v>1.2914999723434448</v>
      </c>
      <c r="Z28" s="11">
        <v>1.1270999908447266</v>
      </c>
      <c r="AA28" s="11">
        <v>0.99830001592636108</v>
      </c>
      <c r="AB28" s="10">
        <v>0.83319997787475586</v>
      </c>
      <c r="AC28" s="10">
        <v>0.75679999589920044</v>
      </c>
      <c r="AD28" s="10">
        <v>0.55900001525878906</v>
      </c>
      <c r="AE28" s="10">
        <v>1.2741999626159668</v>
      </c>
      <c r="AK28" s="2" t="s">
        <v>4</v>
      </c>
      <c r="AL28" s="9">
        <v>0.87459999322891235</v>
      </c>
      <c r="AM28" s="9">
        <v>0.60879999399185181</v>
      </c>
      <c r="AN28" s="9">
        <v>0.7752000093460083</v>
      </c>
      <c r="AO28" s="9">
        <v>0.53039997816085815</v>
      </c>
      <c r="AP28" s="19">
        <v>4.14000004529953E-2</v>
      </c>
      <c r="AQ28" s="19">
        <v>4.1000001132488251E-2</v>
      </c>
      <c r="AR28" s="19">
        <v>4.2300000786781311E-2</v>
      </c>
      <c r="AS28" s="19">
        <v>4.2899999767541885E-2</v>
      </c>
      <c r="AT28" s="19">
        <v>4.14000004529953E-2</v>
      </c>
      <c r="AU28" s="19">
        <v>4.0600001811981201E-2</v>
      </c>
      <c r="AV28" s="19">
        <v>4.2500000447034836E-2</v>
      </c>
      <c r="AW28" s="19">
        <v>4.14000004529953E-2</v>
      </c>
      <c r="AX28" s="44">
        <f>AVERAGE(AP28:AW28)</f>
        <v>4.1687500663101673E-2</v>
      </c>
      <c r="AY28" s="43"/>
    </row>
    <row r="29" spans="1:73">
      <c r="B29" s="23" t="s">
        <v>14</v>
      </c>
      <c r="C29" s="10">
        <v>0.77259999513626099</v>
      </c>
      <c r="D29" s="10">
        <v>0.70649999380111694</v>
      </c>
      <c r="E29" s="10">
        <v>0.95450001955032349</v>
      </c>
      <c r="F29" s="10">
        <v>0.78339999914169312</v>
      </c>
      <c r="G29" s="20">
        <v>4.6000000089406967E-2</v>
      </c>
      <c r="H29" s="20">
        <v>4.7699999064207077E-2</v>
      </c>
      <c r="I29" s="20">
        <v>4.6900000423192978E-2</v>
      </c>
      <c r="J29" s="20">
        <v>4.5800000429153442E-2</v>
      </c>
      <c r="K29" s="32" t="s">
        <v>24</v>
      </c>
      <c r="L29" s="32"/>
      <c r="M29" s="32">
        <f>AVERAGE(G29:J29)</f>
        <v>4.6600000001490116E-2</v>
      </c>
      <c r="N29" s="11"/>
      <c r="S29" s="23" t="s">
        <v>5</v>
      </c>
      <c r="T29" s="11">
        <v>0.98979997634887695</v>
      </c>
      <c r="U29" s="11">
        <v>0.44010001420974731</v>
      </c>
      <c r="V29" s="11">
        <v>0.85689997673034668</v>
      </c>
      <c r="W29" s="11">
        <v>1.6677999496459961</v>
      </c>
      <c r="X29" s="10">
        <v>0.72619998455047607</v>
      </c>
      <c r="Y29" s="10">
        <v>0.84600001573562622</v>
      </c>
      <c r="Z29" s="10">
        <v>1.4067000150680542</v>
      </c>
      <c r="AA29" s="10">
        <v>0.98559999465942383</v>
      </c>
      <c r="AB29" s="11">
        <v>0.67690002918243408</v>
      </c>
      <c r="AC29" s="11">
        <v>1.1255999803543091</v>
      </c>
      <c r="AD29" s="11">
        <v>1.3033000230789185</v>
      </c>
      <c r="AE29" s="11">
        <v>0.55140000581741333</v>
      </c>
      <c r="AK29" s="2" t="s">
        <v>5</v>
      </c>
      <c r="AL29" s="9">
        <v>0.53630000352859497</v>
      </c>
      <c r="AM29" s="9">
        <v>0.50789999961853027</v>
      </c>
      <c r="AN29" s="9">
        <v>0.38539999723434448</v>
      </c>
      <c r="AO29" s="9">
        <v>0.69809997081756592</v>
      </c>
      <c r="AP29" s="9">
        <v>0.89969998598098755</v>
      </c>
      <c r="AQ29" s="9">
        <v>0.31310001015663147</v>
      </c>
      <c r="AR29" s="9">
        <v>0.56019997596740723</v>
      </c>
      <c r="AS29" s="9">
        <v>0.60259997844696045</v>
      </c>
      <c r="AT29" s="9">
        <v>0.70789998769760132</v>
      </c>
      <c r="AU29" s="9">
        <v>0.6029999852180481</v>
      </c>
      <c r="AV29" s="9">
        <v>0.62730002403259277</v>
      </c>
      <c r="AW29" s="9">
        <v>0.59229999780654907</v>
      </c>
      <c r="BF29" s="1" t="s">
        <v>79</v>
      </c>
      <c r="BG29" s="1"/>
      <c r="BH29" s="1"/>
      <c r="BI29" t="s">
        <v>0</v>
      </c>
    </row>
    <row r="30" spans="1:73">
      <c r="B30" s="24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S30" s="23" t="s">
        <v>6</v>
      </c>
      <c r="T30" s="10">
        <v>0.89630001783370972</v>
      </c>
      <c r="U30" s="10">
        <v>0.73610001802444458</v>
      </c>
      <c r="V30" s="10">
        <v>0.77600002288818359</v>
      </c>
      <c r="W30" s="10">
        <v>1.1584000587463379</v>
      </c>
      <c r="X30" s="11">
        <v>0.58649998903274536</v>
      </c>
      <c r="Y30" s="11">
        <v>0.94220000505447388</v>
      </c>
      <c r="Z30" s="11">
        <v>0.80140000581741333</v>
      </c>
      <c r="AA30" s="11">
        <v>1.1536999940872192</v>
      </c>
      <c r="AB30" s="10">
        <v>0.60149997472763062</v>
      </c>
      <c r="AC30" s="10">
        <v>0.88139998912811279</v>
      </c>
      <c r="AD30" s="10">
        <v>0.86330002546310425</v>
      </c>
      <c r="AE30" s="10">
        <v>0.70200002193450928</v>
      </c>
      <c r="AK30" s="2" t="s">
        <v>6</v>
      </c>
      <c r="AL30" s="9">
        <v>0.74639999866485596</v>
      </c>
      <c r="AM30" s="9">
        <v>0.72049999237060547</v>
      </c>
      <c r="AN30" s="9">
        <v>0.45350000262260398</v>
      </c>
      <c r="AO30" s="9">
        <v>0.83950001001358032</v>
      </c>
      <c r="AP30" s="9">
        <v>0.46819999814033508</v>
      </c>
      <c r="AQ30" s="9">
        <v>0.68930000066757202</v>
      </c>
      <c r="AR30" s="9">
        <v>0.49020001292228699</v>
      </c>
      <c r="AS30" s="9">
        <v>0.44459998607635498</v>
      </c>
      <c r="AT30" s="9">
        <v>0.88429999351501465</v>
      </c>
      <c r="AU30" s="9">
        <v>0.39379999041557312</v>
      </c>
      <c r="AV30" s="9">
        <v>0.8870999813079834</v>
      </c>
      <c r="AW30" s="9">
        <v>0.77259999513626099</v>
      </c>
      <c r="BE30" s="13">
        <v>600</v>
      </c>
      <c r="BF30" s="2" t="s">
        <v>1</v>
      </c>
      <c r="BG30" s="2">
        <v>1</v>
      </c>
      <c r="BH30" s="2">
        <v>2</v>
      </c>
      <c r="BI30" s="2">
        <v>3</v>
      </c>
      <c r="BJ30" s="2">
        <v>4</v>
      </c>
      <c r="BK30" s="2">
        <v>5</v>
      </c>
      <c r="BL30" s="2">
        <v>6</v>
      </c>
      <c r="BM30" s="2">
        <v>7</v>
      </c>
      <c r="BN30" s="2">
        <v>8</v>
      </c>
      <c r="BO30" s="2">
        <v>9</v>
      </c>
      <c r="BP30" s="2">
        <v>10</v>
      </c>
      <c r="BQ30" s="2">
        <v>11</v>
      </c>
      <c r="BR30" s="2">
        <v>12</v>
      </c>
    </row>
    <row r="31" spans="1:73">
      <c r="S31" s="23" t="s">
        <v>7</v>
      </c>
      <c r="T31" s="11">
        <v>1.2261999845504761</v>
      </c>
      <c r="U31" s="11">
        <v>0.64179998636245728</v>
      </c>
      <c r="V31" s="11">
        <v>0.70959997177124023</v>
      </c>
      <c r="W31" s="11">
        <v>0.70870000123977661</v>
      </c>
      <c r="X31" s="10">
        <v>0.37509998679161072</v>
      </c>
      <c r="Y31" s="10">
        <v>0.7872999906539917</v>
      </c>
      <c r="Z31" s="10">
        <v>0.49079999327659607</v>
      </c>
      <c r="AA31" s="10">
        <v>0.58829998970031738</v>
      </c>
      <c r="AB31" s="11">
        <v>0.79659998416900635</v>
      </c>
      <c r="AC31" s="11">
        <v>0.87970000505447388</v>
      </c>
      <c r="AD31" s="11">
        <v>0.42890000343322754</v>
      </c>
      <c r="AE31" s="11">
        <v>0.67909997701644897</v>
      </c>
      <c r="AK31" s="2" t="s">
        <v>7</v>
      </c>
      <c r="AL31" s="9">
        <v>0.67839998006820679</v>
      </c>
      <c r="AM31" s="9">
        <v>0.75040000677108765</v>
      </c>
      <c r="AN31" s="9">
        <v>1.0388000011444092</v>
      </c>
      <c r="AO31" s="9">
        <v>1.0160000324249268</v>
      </c>
      <c r="AP31" s="19">
        <v>4.0400000345775303E-2</v>
      </c>
      <c r="AQ31" s="19">
        <v>4.2300001132488302E-2</v>
      </c>
      <c r="AR31" s="19">
        <v>4.660007864356E-2</v>
      </c>
      <c r="AS31" s="19">
        <v>4.3399559767567902E-2</v>
      </c>
      <c r="AT31" s="19">
        <v>4.2500568452975299E-2</v>
      </c>
      <c r="AU31" s="19">
        <v>4.0333301814581203E-2</v>
      </c>
      <c r="AV31" s="19">
        <v>4.2430032547034799E-2</v>
      </c>
      <c r="AW31" s="19">
        <v>4.3400055452895298E-2</v>
      </c>
      <c r="AX31" s="44">
        <f>AVERAGE(AP31:AW31)</f>
        <v>4.2670449769609764E-2</v>
      </c>
      <c r="AY31" s="43"/>
      <c r="BF31" s="2" t="s">
        <v>2</v>
      </c>
      <c r="BG31" s="11">
        <v>1.0278999805450439</v>
      </c>
      <c r="BH31" s="11">
        <v>0.63730001449584961</v>
      </c>
      <c r="BI31" s="11">
        <v>1.0398999452590942</v>
      </c>
      <c r="BJ31" s="11">
        <v>0.74529999494552612</v>
      </c>
      <c r="BK31" s="11">
        <v>0.8310999870300293</v>
      </c>
      <c r="BL31" s="11">
        <v>1.1260999441146851</v>
      </c>
      <c r="BM31" s="11">
        <v>0.67890000343322754</v>
      </c>
      <c r="BN31" s="11">
        <v>0.88789999485015869</v>
      </c>
      <c r="BO31" s="11">
        <v>0.73890000581741333</v>
      </c>
      <c r="BP31" s="11">
        <v>0.79530000686645508</v>
      </c>
      <c r="BQ31" s="11">
        <v>0.61799997091293335</v>
      </c>
      <c r="BR31" s="11">
        <v>0.67259997129440308</v>
      </c>
      <c r="BS31" s="7"/>
    </row>
    <row r="32" spans="1:73">
      <c r="B32" s="1"/>
      <c r="C32" s="1"/>
      <c r="D32" s="1"/>
      <c r="S32" s="23" t="s">
        <v>14</v>
      </c>
      <c r="T32" s="10">
        <v>0.56629997491836548</v>
      </c>
      <c r="U32" s="10">
        <v>0.40130001306533813</v>
      </c>
      <c r="V32" s="10">
        <v>0.88770002126693726</v>
      </c>
      <c r="W32" s="10">
        <v>0.50550001859664917</v>
      </c>
      <c r="X32" s="20">
        <v>4.050000011920929E-2</v>
      </c>
      <c r="Y32" s="20">
        <v>4.2399998754262924E-2</v>
      </c>
      <c r="Z32" s="20">
        <v>4.1200000792741776E-2</v>
      </c>
      <c r="AA32" s="20">
        <v>4.1099999099969864E-2</v>
      </c>
      <c r="AB32" s="33" t="s">
        <v>24</v>
      </c>
      <c r="AC32" s="33"/>
      <c r="AD32" s="33">
        <f>AVERAGE(X32:AA32)</f>
        <v>4.1299999691545963E-2</v>
      </c>
      <c r="AE32" s="11"/>
      <c r="AK32" s="2" t="s">
        <v>14</v>
      </c>
      <c r="BF32" s="2" t="s">
        <v>3</v>
      </c>
      <c r="BG32" s="11">
        <v>0.60659998655319214</v>
      </c>
      <c r="BH32" s="11">
        <v>0.76899999380111694</v>
      </c>
      <c r="BI32" s="11">
        <v>0.99169999361038208</v>
      </c>
      <c r="BJ32" s="11">
        <v>0.65299999713897705</v>
      </c>
      <c r="BK32" s="11">
        <v>0.87410002946853638</v>
      </c>
      <c r="BL32" s="11">
        <v>0.86629998683929443</v>
      </c>
      <c r="BM32" s="11">
        <v>0.50129997730255127</v>
      </c>
      <c r="BN32" s="11">
        <v>0.70169997215270996</v>
      </c>
      <c r="BO32" s="11">
        <v>0.6194000244140625</v>
      </c>
      <c r="BP32" s="11">
        <v>0.72939997911453247</v>
      </c>
      <c r="BQ32" s="11">
        <v>0.99330002069473267</v>
      </c>
      <c r="BR32" s="11">
        <v>0.66189998388290405</v>
      </c>
      <c r="BS32" s="7"/>
    </row>
    <row r="33" spans="1:71">
      <c r="B33" s="1" t="s">
        <v>54</v>
      </c>
      <c r="C33" s="1"/>
      <c r="D33" s="1" t="s">
        <v>61</v>
      </c>
      <c r="E33" t="s">
        <v>18</v>
      </c>
      <c r="S33" s="24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K33" s="2" t="s">
        <v>15</v>
      </c>
      <c r="BF33" s="2" t="s">
        <v>4</v>
      </c>
      <c r="BG33" s="11">
        <v>0.62879997491836548</v>
      </c>
      <c r="BH33" s="11">
        <v>0.51469999551773071</v>
      </c>
      <c r="BI33" s="11">
        <v>0.57590001821517944</v>
      </c>
      <c r="BJ33" s="11">
        <v>0.49120000004768372</v>
      </c>
      <c r="BK33" s="11">
        <v>0.5317000150680542</v>
      </c>
      <c r="BL33" s="11">
        <v>0.86570000648498535</v>
      </c>
      <c r="BM33" s="11">
        <v>0.52770000696182251</v>
      </c>
      <c r="BN33" s="11">
        <v>0.616100013256073</v>
      </c>
      <c r="BO33" s="11">
        <v>0.70810002088546753</v>
      </c>
      <c r="BP33" s="11">
        <v>0.52990001440048218</v>
      </c>
      <c r="BQ33" s="11">
        <v>0.62669998407363892</v>
      </c>
      <c r="BR33" s="11">
        <v>0.52710002660751343</v>
      </c>
      <c r="BS33" s="7"/>
    </row>
    <row r="34" spans="1:71">
      <c r="A34" s="13">
        <v>420</v>
      </c>
      <c r="B34" s="23" t="s">
        <v>1</v>
      </c>
      <c r="C34" s="23">
        <v>1</v>
      </c>
      <c r="D34" s="23">
        <v>2</v>
      </c>
      <c r="E34" s="23">
        <v>3</v>
      </c>
      <c r="F34" s="23">
        <v>4</v>
      </c>
      <c r="G34" s="23">
        <v>5</v>
      </c>
      <c r="H34" s="23">
        <v>6</v>
      </c>
      <c r="I34" s="23">
        <v>7</v>
      </c>
      <c r="J34" s="23">
        <v>8</v>
      </c>
      <c r="K34" s="23">
        <v>9</v>
      </c>
      <c r="L34" s="23">
        <v>10</v>
      </c>
      <c r="M34" s="23">
        <v>11</v>
      </c>
      <c r="N34" s="23">
        <v>12</v>
      </c>
      <c r="O34" t="s">
        <v>20</v>
      </c>
      <c r="P34" s="7"/>
      <c r="BF34" s="2" t="s">
        <v>5</v>
      </c>
      <c r="BG34" s="11">
        <v>0.62319999933242798</v>
      </c>
      <c r="BH34" s="11">
        <v>0.52139997482299805</v>
      </c>
      <c r="BI34" s="11">
        <v>0.57330000400543213</v>
      </c>
      <c r="BJ34" s="11">
        <v>0.63129997253417969</v>
      </c>
      <c r="BK34" s="11">
        <v>0.49579998850822449</v>
      </c>
      <c r="BL34" s="11">
        <v>0.50410002470016479</v>
      </c>
      <c r="BM34" s="11">
        <v>0.5591999888420105</v>
      </c>
      <c r="BN34" s="11">
        <v>0.85500001907348633</v>
      </c>
      <c r="BO34" s="11">
        <v>0.39739999175071716</v>
      </c>
      <c r="BP34" s="11">
        <v>0.56209999322891235</v>
      </c>
      <c r="BQ34" s="11">
        <v>0.79119998216629028</v>
      </c>
      <c r="BR34" s="11">
        <v>0.61470001935958862</v>
      </c>
      <c r="BS34" s="13" t="s">
        <v>29</v>
      </c>
    </row>
    <row r="35" spans="1:71">
      <c r="B35" s="23" t="s">
        <v>2</v>
      </c>
      <c r="C35" s="10">
        <v>0.21819999814033508</v>
      </c>
      <c r="D35" s="10">
        <v>0.17139999568462372</v>
      </c>
      <c r="E35" s="10">
        <v>0.22409999370574951</v>
      </c>
      <c r="F35" s="10">
        <v>0.31240001320838928</v>
      </c>
      <c r="G35" s="11">
        <v>0.6500999927520752</v>
      </c>
      <c r="H35" s="11">
        <v>0.49160000681877136</v>
      </c>
      <c r="I35" s="11">
        <v>0.75309997797012329</v>
      </c>
      <c r="J35" s="11">
        <v>0.33219999074935913</v>
      </c>
      <c r="K35" s="10">
        <v>1.1949000358581543</v>
      </c>
      <c r="L35" s="10">
        <v>1.0937999486923218</v>
      </c>
      <c r="M35" s="10">
        <v>0.81590002775192261</v>
      </c>
      <c r="N35" s="10">
        <v>0.73540002107620239</v>
      </c>
      <c r="O35" t="s">
        <v>21</v>
      </c>
      <c r="S35" s="1"/>
      <c r="T35" s="1"/>
      <c r="U35" s="1"/>
      <c r="V35" t="s">
        <v>10</v>
      </c>
      <c r="AK35" s="13">
        <v>420</v>
      </c>
      <c r="AL35" t="s">
        <v>16</v>
      </c>
      <c r="BF35" s="14" t="s">
        <v>80</v>
      </c>
      <c r="BG35" s="14">
        <v>4.8099998384714127E-2</v>
      </c>
      <c r="BH35" s="14">
        <v>4.6799998730421066E-2</v>
      </c>
      <c r="BI35" s="14">
        <v>4.7699999064207077E-2</v>
      </c>
      <c r="BJ35" s="14">
        <v>4.7899998724460602E-2</v>
      </c>
      <c r="BK35" s="14">
        <v>4.7299999743700027E-2</v>
      </c>
      <c r="BL35" s="14">
        <v>4.5000001788139343E-2</v>
      </c>
      <c r="BM35" s="14">
        <v>4.2899999767541885E-2</v>
      </c>
      <c r="BN35" s="14">
        <v>4.3400000780820847E-2</v>
      </c>
      <c r="BO35" s="14">
        <v>4.5099999755620956E-2</v>
      </c>
      <c r="BP35" s="14">
        <v>4.4199999421834946E-2</v>
      </c>
      <c r="BQ35" s="14">
        <v>4.3800000101327896E-2</v>
      </c>
      <c r="BR35" s="14">
        <v>4.0399998426437378E-2</v>
      </c>
      <c r="BS35" s="12">
        <f>AVERAGE(BG35:BR35)</f>
        <v>4.5216666224102177E-2</v>
      </c>
    </row>
    <row r="36" spans="1:71">
      <c r="B36" s="23" t="s">
        <v>3</v>
      </c>
      <c r="C36" s="11">
        <v>0.24549999833106995</v>
      </c>
      <c r="D36" s="11">
        <v>0.47960001230239868</v>
      </c>
      <c r="E36" s="11">
        <v>0.48980000615119934</v>
      </c>
      <c r="F36" s="11">
        <v>0.70969998836517334</v>
      </c>
      <c r="G36" s="10">
        <v>0.40070000290870667</v>
      </c>
      <c r="H36" s="10">
        <v>0.82150000333786011</v>
      </c>
      <c r="I36" s="10">
        <v>0.63569998741149902</v>
      </c>
      <c r="J36" s="10">
        <v>0.42910000681877136</v>
      </c>
      <c r="K36" s="11">
        <v>0.81169998645782471</v>
      </c>
      <c r="L36" s="11">
        <v>0.75510001182556152</v>
      </c>
      <c r="M36" s="11">
        <v>0.57410001754760742</v>
      </c>
      <c r="N36" s="11">
        <v>1.0621999502182007</v>
      </c>
      <c r="O36" t="s">
        <v>62</v>
      </c>
      <c r="S36" s="1" t="s">
        <v>55</v>
      </c>
      <c r="T36" s="1"/>
      <c r="U36" s="1" t="s">
        <v>56</v>
      </c>
      <c r="AK36" s="2" t="s">
        <v>1</v>
      </c>
      <c r="AL36" s="2">
        <v>1</v>
      </c>
      <c r="AM36" s="2">
        <v>2</v>
      </c>
      <c r="AN36" s="2">
        <v>3</v>
      </c>
      <c r="AO36" s="2">
        <v>4</v>
      </c>
      <c r="AP36" s="2">
        <v>5</v>
      </c>
      <c r="AQ36" s="2">
        <v>6</v>
      </c>
      <c r="AR36" s="2">
        <v>7</v>
      </c>
      <c r="AS36" s="2">
        <v>8</v>
      </c>
      <c r="AT36" s="2">
        <v>9</v>
      </c>
      <c r="AU36" s="2">
        <v>10</v>
      </c>
      <c r="AV36" s="2">
        <v>11</v>
      </c>
      <c r="AW36" s="2">
        <v>12</v>
      </c>
      <c r="AX36" s="45" t="s">
        <v>61</v>
      </c>
      <c r="AY36" t="s">
        <v>20</v>
      </c>
    </row>
    <row r="37" spans="1:71">
      <c r="B37" s="23" t="s">
        <v>4</v>
      </c>
      <c r="C37" s="10">
        <v>3.4052999019622803</v>
      </c>
      <c r="D37" s="10">
        <v>3.496999979019165</v>
      </c>
      <c r="E37" s="10">
        <v>3.744999885559082</v>
      </c>
      <c r="F37" s="10">
        <v>3.283099889755249</v>
      </c>
      <c r="G37" s="11">
        <v>2.2760999202728271</v>
      </c>
      <c r="H37" s="11">
        <v>2.3901000022888184</v>
      </c>
      <c r="I37" s="11">
        <v>2.2183001041412354</v>
      </c>
      <c r="J37" s="11">
        <v>3.5710000991821289</v>
      </c>
      <c r="K37" s="10">
        <v>1.0268000364303589</v>
      </c>
      <c r="L37" s="10">
        <v>0.756600022315979</v>
      </c>
      <c r="M37" s="10">
        <v>1.4864000082015991</v>
      </c>
      <c r="N37" s="10">
        <v>0.91869997978210449</v>
      </c>
      <c r="O37" t="s">
        <v>25</v>
      </c>
      <c r="R37" s="13">
        <v>420</v>
      </c>
      <c r="S37" s="23" t="s">
        <v>1</v>
      </c>
      <c r="T37" s="23">
        <v>1</v>
      </c>
      <c r="U37" s="23">
        <v>2</v>
      </c>
      <c r="V37" s="23">
        <v>3</v>
      </c>
      <c r="W37" s="23">
        <v>4</v>
      </c>
      <c r="X37" s="23">
        <v>5</v>
      </c>
      <c r="Y37" s="23">
        <v>6</v>
      </c>
      <c r="Z37" s="23">
        <v>7</v>
      </c>
      <c r="AA37" s="23">
        <v>8</v>
      </c>
      <c r="AB37" s="23">
        <v>9</v>
      </c>
      <c r="AC37" s="23">
        <v>10</v>
      </c>
      <c r="AD37" s="23">
        <v>11</v>
      </c>
      <c r="AE37" s="23">
        <v>12</v>
      </c>
      <c r="AF37" t="s">
        <v>20</v>
      </c>
      <c r="AK37" s="2" t="s">
        <v>2</v>
      </c>
      <c r="AL37" s="11">
        <v>0.41339999437332153</v>
      </c>
      <c r="AM37" s="11">
        <v>0.4781000018119812</v>
      </c>
      <c r="AN37" s="11">
        <v>0.25220000743865967</v>
      </c>
      <c r="AO37" s="11">
        <v>1.1988999843597412</v>
      </c>
      <c r="AP37" s="11">
        <v>0.69590002298355103</v>
      </c>
      <c r="AQ37" s="11">
        <v>0.45649999380111694</v>
      </c>
      <c r="AR37" s="11">
        <v>1.0528000593185425</v>
      </c>
      <c r="AS37" s="11">
        <v>0.36860001087188721</v>
      </c>
      <c r="AT37" s="11">
        <v>0.17649999260902405</v>
      </c>
      <c r="AU37" s="11">
        <v>0.3767000138759613</v>
      </c>
      <c r="AV37" s="11">
        <v>0.27369999885559082</v>
      </c>
      <c r="AW37" s="11">
        <v>0.53880000114440918</v>
      </c>
      <c r="AY37" t="s">
        <v>21</v>
      </c>
    </row>
    <row r="38" spans="1:71">
      <c r="B38" s="23" t="s">
        <v>5</v>
      </c>
      <c r="C38" s="11">
        <v>0.13210000097751617</v>
      </c>
      <c r="D38" s="11">
        <v>0.11249999701976776</v>
      </c>
      <c r="E38" s="11">
        <v>0.14010000228881836</v>
      </c>
      <c r="F38" s="11">
        <v>0.22709999978542328</v>
      </c>
      <c r="G38" s="10">
        <v>0.26980000734329224</v>
      </c>
      <c r="H38" s="10">
        <v>0.31450000405311584</v>
      </c>
      <c r="I38" s="10">
        <v>0.62300002574920654</v>
      </c>
      <c r="J38" s="10">
        <v>0.47020000219345093</v>
      </c>
      <c r="K38" s="11">
        <v>0.11890000104904175</v>
      </c>
      <c r="L38" s="11">
        <v>0.10779999941587448</v>
      </c>
      <c r="M38" s="11">
        <v>0.20800000429153442</v>
      </c>
      <c r="N38" s="11">
        <v>0.15510000288486481</v>
      </c>
      <c r="O38" t="s">
        <v>26</v>
      </c>
      <c r="S38" s="23" t="s">
        <v>2</v>
      </c>
      <c r="T38" s="10">
        <v>2.2569999694824219</v>
      </c>
      <c r="U38" s="10">
        <v>3.526900053024292</v>
      </c>
      <c r="V38" s="10">
        <v>3.5408000946044922</v>
      </c>
      <c r="W38" s="10">
        <v>3.5285000801086426</v>
      </c>
      <c r="X38" s="11">
        <v>0.51230001449584961</v>
      </c>
      <c r="Y38" s="11">
        <v>0.40540000796318054</v>
      </c>
      <c r="Z38" s="11">
        <v>0.31850001215934753</v>
      </c>
      <c r="AA38" s="11">
        <v>0.43849998712539673</v>
      </c>
      <c r="AB38" s="10">
        <v>2.124000072479248</v>
      </c>
      <c r="AC38" s="10">
        <v>3.7557001113891602</v>
      </c>
      <c r="AD38" s="10">
        <v>1.3834999799728394</v>
      </c>
      <c r="AE38" s="10">
        <v>2.5810000896453857</v>
      </c>
      <c r="AF38" t="s">
        <v>21</v>
      </c>
      <c r="AK38" s="2" t="s">
        <v>3</v>
      </c>
      <c r="AL38" s="11">
        <v>0.45309999585151672</v>
      </c>
      <c r="AM38" s="11">
        <v>0.44290000200271606</v>
      </c>
      <c r="AN38" s="11">
        <v>0.31889998912811279</v>
      </c>
      <c r="AO38" s="11">
        <v>0.39879998564720154</v>
      </c>
      <c r="AP38" s="11">
        <v>2.9600999355316162</v>
      </c>
      <c r="AQ38" s="11">
        <v>2.3259000778198242</v>
      </c>
      <c r="AR38" s="11">
        <v>2.61680006980896</v>
      </c>
      <c r="AS38" s="11">
        <v>1.5315999984741211</v>
      </c>
      <c r="AT38" s="11">
        <v>2.0199999809265137</v>
      </c>
      <c r="AU38" s="11">
        <v>1.2611000537872314</v>
      </c>
      <c r="AV38" s="11">
        <v>1.0162999629974365</v>
      </c>
      <c r="AW38" s="11">
        <v>3.738300085067749</v>
      </c>
      <c r="AX38" s="43" t="s">
        <v>68</v>
      </c>
      <c r="AY38" t="s">
        <v>62</v>
      </c>
      <c r="BS38" s="45" t="s">
        <v>61</v>
      </c>
    </row>
    <row r="39" spans="1:71">
      <c r="B39" s="23" t="s">
        <v>6</v>
      </c>
      <c r="C39" s="10">
        <v>0.7531999945640564</v>
      </c>
      <c r="D39" s="10">
        <v>0.75819998979568481</v>
      </c>
      <c r="E39" s="10">
        <v>0.50919997692108154</v>
      </c>
      <c r="F39" s="10">
        <v>1.104699969291687</v>
      </c>
      <c r="G39" s="11">
        <v>0.12169999629259109</v>
      </c>
      <c r="H39" s="11">
        <v>0.16570000350475311</v>
      </c>
      <c r="I39" s="11">
        <v>0.12950000166893005</v>
      </c>
      <c r="J39" s="11">
        <v>0.17219999432563782</v>
      </c>
      <c r="K39" s="10">
        <v>0.21189999580383301</v>
      </c>
      <c r="L39" s="10">
        <v>0.5569000244140625</v>
      </c>
      <c r="M39" s="10">
        <v>0.26940000057220459</v>
      </c>
      <c r="N39" s="10">
        <v>0.42359998822212219</v>
      </c>
      <c r="O39" t="s">
        <v>27</v>
      </c>
      <c r="S39" s="23" t="s">
        <v>3</v>
      </c>
      <c r="T39" s="11">
        <v>0.29120001196861267</v>
      </c>
      <c r="U39" s="11">
        <v>0.57080000638961792</v>
      </c>
      <c r="V39" s="11">
        <v>0.32010000944137573</v>
      </c>
      <c r="W39" s="11">
        <v>0.41990000009536743</v>
      </c>
      <c r="X39" s="10">
        <v>3.6210999488830566</v>
      </c>
      <c r="Y39" s="10">
        <v>1.9311000108718872</v>
      </c>
      <c r="Z39" s="10">
        <v>3.1349000930786133</v>
      </c>
      <c r="AA39" s="10">
        <v>3.2692000865936279</v>
      </c>
      <c r="AB39" s="11">
        <v>0.44670000672340393</v>
      </c>
      <c r="AC39" s="11">
        <v>0.54659998416900635</v>
      </c>
      <c r="AD39" s="11">
        <v>0.37020000815391541</v>
      </c>
      <c r="AE39" s="11">
        <v>0.49090000987052917</v>
      </c>
      <c r="AF39" t="s">
        <v>62</v>
      </c>
      <c r="AK39" s="2" t="s">
        <v>4</v>
      </c>
      <c r="AL39" s="11">
        <v>1.1595000028610229</v>
      </c>
      <c r="AM39" s="11">
        <v>0.57950001955032349</v>
      </c>
      <c r="AN39" s="11">
        <v>0.69290000200271606</v>
      </c>
      <c r="AO39" s="11">
        <v>0.53289997577667236</v>
      </c>
      <c r="AP39" s="46">
        <v>7.2700001299381256E-2</v>
      </c>
      <c r="AQ39" s="46">
        <v>6.2700003385543823E-2</v>
      </c>
      <c r="AR39" s="46">
        <v>7.0900000631809235E-2</v>
      </c>
      <c r="AS39" s="46">
        <v>6.0300000011920929E-2</v>
      </c>
      <c r="AT39" s="46">
        <v>5.7500001043081284E-2</v>
      </c>
      <c r="AU39" s="46">
        <v>5.6499999016523361E-2</v>
      </c>
      <c r="AV39" s="46">
        <v>5.8600001037120819E-2</v>
      </c>
      <c r="AW39" s="46">
        <v>6.6600002348423004E-2</v>
      </c>
      <c r="AX39" s="44">
        <f>AVERAGE(AP39:AW39)</f>
        <v>6.3225001096725464E-2</v>
      </c>
      <c r="AY39" t="s">
        <v>25</v>
      </c>
      <c r="BE39" s="13">
        <v>420</v>
      </c>
      <c r="BF39" s="2" t="s">
        <v>1</v>
      </c>
      <c r="BG39" s="2">
        <v>1</v>
      </c>
      <c r="BH39" s="2">
        <v>2</v>
      </c>
      <c r="BI39" s="2">
        <v>3</v>
      </c>
      <c r="BJ39" s="2">
        <v>4</v>
      </c>
      <c r="BK39" s="2">
        <v>5</v>
      </c>
      <c r="BL39" s="2">
        <v>6</v>
      </c>
      <c r="BM39" s="2">
        <v>7</v>
      </c>
      <c r="BN39" s="2">
        <v>8</v>
      </c>
      <c r="BO39" s="2">
        <v>9</v>
      </c>
      <c r="BP39" s="2">
        <v>10</v>
      </c>
      <c r="BQ39" s="2">
        <v>11</v>
      </c>
      <c r="BR39" s="2">
        <v>12</v>
      </c>
      <c r="BS39" t="s">
        <v>20</v>
      </c>
    </row>
    <row r="40" spans="1:71">
      <c r="B40" s="23" t="s">
        <v>7</v>
      </c>
      <c r="C40" s="11">
        <v>0.24279999732971191</v>
      </c>
      <c r="D40" s="11">
        <v>0.13289999961853027</v>
      </c>
      <c r="E40" s="11">
        <v>0.11800000071525574</v>
      </c>
      <c r="F40" s="11">
        <v>0.17260000109672546</v>
      </c>
      <c r="G40" s="10">
        <v>0.24660000205039978</v>
      </c>
      <c r="H40" s="10">
        <v>0.24709999561309814</v>
      </c>
      <c r="I40" s="10">
        <v>0.14280000329017639</v>
      </c>
      <c r="J40" s="10">
        <v>0.10530000180006027</v>
      </c>
      <c r="K40" s="11">
        <v>0.2231999933719635</v>
      </c>
      <c r="L40" s="11">
        <v>0.17219999432563782</v>
      </c>
      <c r="M40" s="11">
        <v>0.19609999656677246</v>
      </c>
      <c r="N40" s="11">
        <v>0.27459999918937683</v>
      </c>
      <c r="O40" t="s">
        <v>22</v>
      </c>
      <c r="S40" s="23" t="s">
        <v>4</v>
      </c>
      <c r="T40" s="10">
        <v>2.401900053024292</v>
      </c>
      <c r="U40" s="10">
        <v>2.3605999946594238</v>
      </c>
      <c r="V40" s="10">
        <v>3.4632999897003174</v>
      </c>
      <c r="W40" s="10">
        <v>3.3684999942779541</v>
      </c>
      <c r="X40" s="11">
        <v>1.2439999580383301</v>
      </c>
      <c r="Y40" s="11">
        <v>3.7727000713348389</v>
      </c>
      <c r="Z40" s="11">
        <v>3.26419997215271</v>
      </c>
      <c r="AA40" s="11">
        <v>1.5307999849319458</v>
      </c>
      <c r="AB40" s="10">
        <v>1.2264000177383423</v>
      </c>
      <c r="AC40" s="10">
        <v>1.2135000228881836</v>
      </c>
      <c r="AD40" s="10">
        <v>0.67400002479553223</v>
      </c>
      <c r="AE40" s="10">
        <v>2.7748000621795654</v>
      </c>
      <c r="AF40" t="s">
        <v>25</v>
      </c>
      <c r="AK40" s="2" t="s">
        <v>5</v>
      </c>
      <c r="AL40" s="11">
        <v>0.31990000605583191</v>
      </c>
      <c r="AM40" s="11">
        <v>0.2687000036239624</v>
      </c>
      <c r="AN40" s="11">
        <v>0.20029999315738678</v>
      </c>
      <c r="AO40" s="11">
        <v>0.33779999613761902</v>
      </c>
      <c r="AP40" s="11">
        <v>2.0158998966217041</v>
      </c>
      <c r="AQ40" s="11">
        <v>0.63529998064041138</v>
      </c>
      <c r="AR40" s="11">
        <v>1.2738000154495239</v>
      </c>
      <c r="AS40" s="11">
        <v>1.1389000415802002</v>
      </c>
      <c r="AT40" s="11">
        <v>0.60250002145767212</v>
      </c>
      <c r="AU40" s="11">
        <v>0.32929998636245728</v>
      </c>
      <c r="AV40" s="11">
        <v>0.33320000767707825</v>
      </c>
      <c r="AW40" s="11">
        <v>0.34380000829696655</v>
      </c>
      <c r="AY40" t="s">
        <v>26</v>
      </c>
      <c r="BF40" s="2" t="s">
        <v>2</v>
      </c>
      <c r="BG40" s="11">
        <v>0.12489999830722809</v>
      </c>
      <c r="BH40" s="11">
        <v>8.8600002229213715E-2</v>
      </c>
      <c r="BI40" s="11">
        <v>0.13830000162124634</v>
      </c>
      <c r="BJ40" s="11">
        <v>0.11580000072717667</v>
      </c>
      <c r="BK40" s="11">
        <v>0.52560001611709595</v>
      </c>
      <c r="BL40" s="11">
        <v>0.66750001907348633</v>
      </c>
      <c r="BM40" s="11">
        <v>0.34380000829696655</v>
      </c>
      <c r="BN40" s="11">
        <v>0.52810001373291016</v>
      </c>
      <c r="BO40" s="11">
        <v>0.11460000276565552</v>
      </c>
      <c r="BP40" s="11">
        <v>0.13869999349117279</v>
      </c>
      <c r="BQ40" s="11">
        <v>0.10339999943971634</v>
      </c>
      <c r="BR40" s="11">
        <v>0.11389999836683273</v>
      </c>
      <c r="BS40" t="s">
        <v>21</v>
      </c>
    </row>
    <row r="41" spans="1:71">
      <c r="B41" s="23" t="s">
        <v>14</v>
      </c>
      <c r="C41" s="10">
        <v>0.59939998388290405</v>
      </c>
      <c r="D41" s="10">
        <v>0.47519999742507935</v>
      </c>
      <c r="E41" s="10">
        <v>0.55390000343322754</v>
      </c>
      <c r="F41" s="10">
        <v>0.50160002708435059</v>
      </c>
      <c r="G41" s="20">
        <v>5.4600000381469727E-2</v>
      </c>
      <c r="H41" s="20">
        <v>5.4099999368190765E-2</v>
      </c>
      <c r="I41" s="20">
        <v>5.3800001740455627E-2</v>
      </c>
      <c r="J41" s="20">
        <v>5.2200000733137131E-2</v>
      </c>
      <c r="K41" s="38" t="s">
        <v>24</v>
      </c>
      <c r="L41" s="38"/>
      <c r="M41" s="38">
        <f>AVERAGE(G41:J41)</f>
        <v>5.3675000555813313E-2</v>
      </c>
      <c r="N41" s="11"/>
      <c r="O41" t="s">
        <v>63</v>
      </c>
      <c r="S41" s="23" t="s">
        <v>5</v>
      </c>
      <c r="T41" s="11">
        <v>0.48949998617172241</v>
      </c>
      <c r="U41" s="11">
        <v>0.18420000374317169</v>
      </c>
      <c r="V41" s="11">
        <v>0.38539999723434448</v>
      </c>
      <c r="W41" s="11">
        <v>1.1058000326156616</v>
      </c>
      <c r="X41" s="10">
        <v>0.17910000681877136</v>
      </c>
      <c r="Y41" s="10">
        <v>0.26190000772476196</v>
      </c>
      <c r="Z41" s="10">
        <v>0.53270000219345093</v>
      </c>
      <c r="AA41" s="10">
        <v>0.27770000696182251</v>
      </c>
      <c r="AB41" s="11">
        <v>0.27329999208450317</v>
      </c>
      <c r="AC41" s="11">
        <v>0.74250000715255737</v>
      </c>
      <c r="AD41" s="11">
        <v>1.1942000389099121</v>
      </c>
      <c r="AE41" s="11">
        <v>0.24860000610351562</v>
      </c>
      <c r="AF41" t="s">
        <v>26</v>
      </c>
      <c r="AK41" s="2" t="s">
        <v>6</v>
      </c>
      <c r="AL41" s="11">
        <v>0.28659999370574951</v>
      </c>
      <c r="AM41" s="11">
        <v>0.46459999680519104</v>
      </c>
      <c r="AN41" s="11">
        <v>0.23710000514984131</v>
      </c>
      <c r="AO41" s="11">
        <v>0.32080000638961792</v>
      </c>
      <c r="AP41" s="11">
        <v>1.1425000429153442</v>
      </c>
      <c r="AQ41" s="11">
        <v>1.6971999406814575</v>
      </c>
      <c r="AR41" s="11">
        <v>1.2890000343322754</v>
      </c>
      <c r="AS41" s="11">
        <v>1.0908999443054199</v>
      </c>
      <c r="AT41" s="11">
        <v>2.6709001064300537</v>
      </c>
      <c r="AU41" s="11">
        <v>0.76490002870559692</v>
      </c>
      <c r="AV41" s="11">
        <v>2.2090001106262207</v>
      </c>
      <c r="AW41" s="11">
        <v>1.9635000228881836</v>
      </c>
      <c r="AY41" t="s">
        <v>27</v>
      </c>
      <c r="BF41" s="2" t="s">
        <v>3</v>
      </c>
      <c r="BG41" s="11">
        <v>0.51389998197555542</v>
      </c>
      <c r="BH41" s="11">
        <v>0.85280001163482666</v>
      </c>
      <c r="BI41" s="11">
        <v>0.991100013256073</v>
      </c>
      <c r="BJ41" s="11">
        <v>0.52740001678466797</v>
      </c>
      <c r="BK41" s="11">
        <v>0.16670000553131104</v>
      </c>
      <c r="BL41" s="11">
        <v>0.16979999840259552</v>
      </c>
      <c r="BM41" s="11">
        <v>9.7999997437000275E-2</v>
      </c>
      <c r="BN41" s="11">
        <v>0.12919999659061432</v>
      </c>
      <c r="BO41" s="11">
        <v>0.39719998836517334</v>
      </c>
      <c r="BP41" s="11">
        <v>0.47530001401901245</v>
      </c>
      <c r="BQ41" s="11">
        <v>0.74190002679824829</v>
      </c>
      <c r="BR41" s="11">
        <v>0.45849999785423279</v>
      </c>
      <c r="BS41" t="s">
        <v>62</v>
      </c>
    </row>
    <row r="42" spans="1:71">
      <c r="B42" s="24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t="s">
        <v>28</v>
      </c>
      <c r="S42" s="23" t="s">
        <v>6</v>
      </c>
      <c r="T42" s="10">
        <v>0.38069999217987061</v>
      </c>
      <c r="U42" s="10">
        <v>0.31000000238418579</v>
      </c>
      <c r="V42" s="10">
        <v>0.34290000796318054</v>
      </c>
      <c r="W42" s="10">
        <v>0.47459998726844788</v>
      </c>
      <c r="X42" s="11">
        <v>0.21170000731945038</v>
      </c>
      <c r="Y42" s="11">
        <v>0.4447999894618988</v>
      </c>
      <c r="Z42" s="11">
        <v>0.37909999489784241</v>
      </c>
      <c r="AA42" s="11">
        <v>0.46160000562667847</v>
      </c>
      <c r="AB42" s="10">
        <v>0.2354000061750412</v>
      </c>
      <c r="AC42" s="10">
        <v>0.36019998788833618</v>
      </c>
      <c r="AD42" s="10">
        <v>0.47099998593330383</v>
      </c>
      <c r="AE42" s="10">
        <v>0.25670000910758972</v>
      </c>
      <c r="AF42" t="s">
        <v>27</v>
      </c>
      <c r="AK42" s="2" t="s">
        <v>7</v>
      </c>
      <c r="AL42" s="11">
        <v>0.70539999008178711</v>
      </c>
      <c r="AM42" s="11">
        <v>0.73869997262954712</v>
      </c>
      <c r="AN42" s="11">
        <v>1.0363999605178833</v>
      </c>
      <c r="AO42" s="11">
        <v>1.0484000444412231</v>
      </c>
      <c r="AP42" s="20">
        <v>5.9099998325109482E-2</v>
      </c>
      <c r="AQ42" s="20">
        <v>6.5600000321865082E-2</v>
      </c>
      <c r="AR42" s="20">
        <v>5.9599999338388443E-2</v>
      </c>
      <c r="AS42" s="20">
        <v>6.1900001019239426E-2</v>
      </c>
      <c r="AT42" s="20">
        <v>6.5600000321865082E-2</v>
      </c>
      <c r="AU42" s="20">
        <v>6.0600001364946365E-2</v>
      </c>
      <c r="AV42" s="20">
        <v>6.9099999964237213E-2</v>
      </c>
      <c r="AW42" s="20">
        <v>6.5300002694129944E-2</v>
      </c>
      <c r="AX42" s="44">
        <f>AVERAGE(AP42:AW42)</f>
        <v>6.335000041872263E-2</v>
      </c>
      <c r="AY42" t="s">
        <v>22</v>
      </c>
      <c r="AZ42" t="s">
        <v>22</v>
      </c>
      <c r="BF42" s="2" t="s">
        <v>4</v>
      </c>
      <c r="BG42" s="11">
        <v>0.43959999084472656</v>
      </c>
      <c r="BH42" s="11">
        <v>0.30079999566078186</v>
      </c>
      <c r="BI42" s="11">
        <v>0.34079998731613159</v>
      </c>
      <c r="BJ42" s="11">
        <v>0.28839999437332153</v>
      </c>
      <c r="BK42" s="11">
        <v>0.18899999558925629</v>
      </c>
      <c r="BL42" s="11">
        <v>0.30860000848770142</v>
      </c>
      <c r="BM42" s="11">
        <v>0.20730000734329224</v>
      </c>
      <c r="BN42" s="11">
        <v>0.19910000264644623</v>
      </c>
      <c r="BO42" s="11">
        <v>0.36919999122619629</v>
      </c>
      <c r="BP42" s="11">
        <v>0.25270000100135803</v>
      </c>
      <c r="BQ42" s="11">
        <v>0.2994999885559082</v>
      </c>
      <c r="BR42" s="11">
        <v>0.33059999346733093</v>
      </c>
      <c r="BS42" t="s">
        <v>25</v>
      </c>
    </row>
    <row r="43" spans="1:71">
      <c r="S43" s="23" t="s">
        <v>7</v>
      </c>
      <c r="T43" s="11">
        <v>0.21340000629425049</v>
      </c>
      <c r="U43" s="11">
        <v>0.12809999287128448</v>
      </c>
      <c r="V43" s="11">
        <v>0.14100000262260437</v>
      </c>
      <c r="W43" s="11">
        <v>0.18199999630451202</v>
      </c>
      <c r="X43" s="10">
        <v>8.3700001239776611E-2</v>
      </c>
      <c r="Y43" s="10">
        <v>0.14659999310970306</v>
      </c>
      <c r="Z43" s="10">
        <v>9.8999999463558197E-2</v>
      </c>
      <c r="AA43" s="10">
        <v>0.11110000312328339</v>
      </c>
      <c r="AB43" s="11">
        <v>0.20290000736713409</v>
      </c>
      <c r="AC43" s="11">
        <v>0.33950001001358032</v>
      </c>
      <c r="AD43" s="11">
        <v>0.12669999897480011</v>
      </c>
      <c r="AE43" s="11">
        <v>0.20409999787807465</v>
      </c>
      <c r="AF43" t="s">
        <v>22</v>
      </c>
      <c r="AK43" s="2" t="s">
        <v>14</v>
      </c>
      <c r="BF43" s="2" t="s">
        <v>5</v>
      </c>
      <c r="BG43" s="11">
        <v>0.39969998598098755</v>
      </c>
      <c r="BH43" s="11">
        <v>0.31369999051094055</v>
      </c>
      <c r="BI43" s="11">
        <v>0.27149999141693115</v>
      </c>
      <c r="BJ43" s="11">
        <v>0.38620001077651978</v>
      </c>
      <c r="BK43" s="11">
        <v>0.43770000338554382</v>
      </c>
      <c r="BL43" s="11">
        <v>0.31839999556541443</v>
      </c>
      <c r="BM43" s="11">
        <v>0.28310000896453857</v>
      </c>
      <c r="BN43" s="11">
        <v>0.5493999719619751</v>
      </c>
      <c r="BO43" s="11">
        <v>0.1624000072479248</v>
      </c>
      <c r="BP43" s="11">
        <v>0.30640000104904175</v>
      </c>
      <c r="BQ43" s="11">
        <v>0.51160001754760742</v>
      </c>
      <c r="BR43" s="11">
        <v>0.37059998512268066</v>
      </c>
      <c r="BS43" t="s">
        <v>26</v>
      </c>
    </row>
    <row r="44" spans="1:71">
      <c r="S44" s="23" t="s">
        <v>14</v>
      </c>
      <c r="T44" s="10">
        <v>0.34509998559951782</v>
      </c>
      <c r="U44" s="10">
        <v>0.21729999780654907</v>
      </c>
      <c r="V44" s="10">
        <v>0.80099999904632568</v>
      </c>
      <c r="W44" s="10">
        <v>0.37369999289512634</v>
      </c>
      <c r="X44" s="20">
        <v>5.0099998712539673E-2</v>
      </c>
      <c r="Y44" s="20">
        <v>5.0999999046325684E-2</v>
      </c>
      <c r="Z44" s="20">
        <v>5.0799999386072159E-2</v>
      </c>
      <c r="AA44" s="20">
        <v>5.0700001418590546E-2</v>
      </c>
      <c r="AB44" s="33" t="s">
        <v>24</v>
      </c>
      <c r="AC44" s="33"/>
      <c r="AD44" s="33">
        <f>AVERAGE(X44:AA44)</f>
        <v>5.0649999640882015E-2</v>
      </c>
      <c r="AE44" s="11"/>
      <c r="AF44" t="s">
        <v>63</v>
      </c>
      <c r="AK44" s="2" t="s">
        <v>15</v>
      </c>
      <c r="AY44" t="s">
        <v>63</v>
      </c>
      <c r="BF44" s="48" t="s">
        <v>19</v>
      </c>
      <c r="BG44" s="49">
        <v>5.3500000387430191E-2</v>
      </c>
      <c r="BH44" s="49">
        <v>6.6500000655651093E-2</v>
      </c>
      <c r="BI44" s="49">
        <v>5.2299998700618744E-2</v>
      </c>
      <c r="BJ44" s="49">
        <v>5.1399998366832733E-2</v>
      </c>
      <c r="BK44" s="49">
        <v>5.0999999046325684E-2</v>
      </c>
      <c r="BL44" s="49">
        <v>4.9199998378753662E-2</v>
      </c>
      <c r="BM44" s="49">
        <v>5.0599999725818634E-2</v>
      </c>
      <c r="BN44" s="49">
        <v>5.2200000733137131E-2</v>
      </c>
      <c r="BO44" s="49">
        <v>4.9699999392032623E-2</v>
      </c>
      <c r="BP44" s="49">
        <v>5.0599999725818634E-2</v>
      </c>
      <c r="BQ44" s="49">
        <v>6.210000067949295E-2</v>
      </c>
      <c r="BR44" s="49">
        <v>6.2700003385543823E-2</v>
      </c>
      <c r="BS44" t="s">
        <v>27</v>
      </c>
    </row>
    <row r="45" spans="1:71">
      <c r="A45" s="13" t="s">
        <v>23</v>
      </c>
      <c r="B45" s="61" t="s">
        <v>57</v>
      </c>
      <c r="C45" s="61"/>
      <c r="S45" s="24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1"/>
      <c r="AF45" t="s">
        <v>28</v>
      </c>
      <c r="AY45" t="s">
        <v>28</v>
      </c>
      <c r="BF45" s="48"/>
      <c r="BG45" s="50" t="s">
        <v>11</v>
      </c>
      <c r="BH45" s="50"/>
      <c r="BI45" s="51">
        <f>AVERAGE(BG44:BR44)</f>
        <v>5.4316666598121323E-2</v>
      </c>
      <c r="BJ45" s="17"/>
      <c r="BK45" s="17"/>
      <c r="BL45" s="17"/>
      <c r="BM45" s="17"/>
      <c r="BN45" s="17"/>
      <c r="BO45" s="17"/>
      <c r="BP45" s="17"/>
      <c r="BQ45" s="17"/>
      <c r="BR45" s="17"/>
      <c r="BS45" t="s">
        <v>22</v>
      </c>
    </row>
    <row r="46" spans="1:71">
      <c r="B46" s="23" t="s">
        <v>1</v>
      </c>
      <c r="C46" s="23">
        <v>1</v>
      </c>
      <c r="D46" s="23">
        <v>2</v>
      </c>
      <c r="E46" s="23">
        <v>3</v>
      </c>
      <c r="F46" s="23">
        <v>4</v>
      </c>
      <c r="G46" s="23">
        <v>5</v>
      </c>
      <c r="H46" s="23">
        <v>6</v>
      </c>
      <c r="I46" s="23">
        <v>7</v>
      </c>
      <c r="J46" s="23">
        <v>8</v>
      </c>
      <c r="K46" s="23">
        <v>9</v>
      </c>
      <c r="L46" s="23">
        <v>10</v>
      </c>
      <c r="M46" s="23">
        <v>11</v>
      </c>
      <c r="N46" s="23">
        <v>12</v>
      </c>
      <c r="BS46" t="s">
        <v>81</v>
      </c>
    </row>
    <row r="47" spans="1:71">
      <c r="B47" s="23" t="s">
        <v>2</v>
      </c>
      <c r="C47" s="21">
        <f>((C35-0.054)*1000*0.25)/((C23-0.047)*7*0.01)</f>
        <v>580.85239651527502</v>
      </c>
      <c r="D47" s="21">
        <f t="shared" ref="D47:N47" si="0">((D35-0.054)*1000*0.25)/((D23-0.047)*7*0.01)</f>
        <v>523.38746152737747</v>
      </c>
      <c r="E47" s="21">
        <f t="shared" si="0"/>
        <v>605.4414652218577</v>
      </c>
      <c r="F47" s="21">
        <f t="shared" si="0"/>
        <v>709.07197891880855</v>
      </c>
      <c r="G47" s="8">
        <f t="shared" si="0"/>
        <v>2041.941888472425</v>
      </c>
      <c r="H47" s="8">
        <f t="shared" si="0"/>
        <v>1747.5759935614001</v>
      </c>
      <c r="I47" s="8">
        <f t="shared" si="0"/>
        <v>1983.4649767906187</v>
      </c>
      <c r="J47" s="8">
        <f t="shared" si="0"/>
        <v>1178.0547835059547</v>
      </c>
      <c r="K47" s="21">
        <f t="shared" si="0"/>
        <v>2764.3439001054708</v>
      </c>
      <c r="L47" s="21">
        <f t="shared" si="0"/>
        <v>2593.6381435622097</v>
      </c>
      <c r="M47" s="21">
        <f t="shared" si="0"/>
        <v>2159.2379184892379</v>
      </c>
      <c r="N47" s="21">
        <f t="shared" si="0"/>
        <v>2320.3388692178837</v>
      </c>
      <c r="BS47" t="s">
        <v>28</v>
      </c>
    </row>
    <row r="48" spans="1:71">
      <c r="B48" s="23" t="s">
        <v>3</v>
      </c>
      <c r="C48" s="8">
        <f t="shared" ref="C48:N48" si="1">((C36-0.054)*1000*0.25)/((C24-0.047)*7*0.01)</f>
        <v>1104.7141619362242</v>
      </c>
      <c r="D48" s="8">
        <f t="shared" si="1"/>
        <v>1583.4984045610388</v>
      </c>
      <c r="E48" s="8">
        <f t="shared" si="1"/>
        <v>1447.301959919115</v>
      </c>
      <c r="F48" s="8">
        <f t="shared" si="1"/>
        <v>1851.2139175062966</v>
      </c>
      <c r="G48" s="21">
        <f t="shared" si="1"/>
        <v>1747.6559825010286</v>
      </c>
      <c r="H48" s="21">
        <f t="shared" si="1"/>
        <v>2174.7631436132597</v>
      </c>
      <c r="I48" s="21">
        <f t="shared" si="1"/>
        <v>1930.7619937969132</v>
      </c>
      <c r="J48" s="21">
        <f t="shared" si="1"/>
        <v>1716.3906547710151</v>
      </c>
      <c r="K48" s="8">
        <f t="shared" si="1"/>
        <v>2158.1237882418259</v>
      </c>
      <c r="L48" s="8">
        <f t="shared" si="1"/>
        <v>2226.9021014077921</v>
      </c>
      <c r="M48" s="8">
        <f t="shared" si="1"/>
        <v>1707.2611019776996</v>
      </c>
      <c r="N48" s="8">
        <f t="shared" si="1"/>
        <v>2368.2676654260722</v>
      </c>
      <c r="R48" s="13" t="s">
        <v>23</v>
      </c>
      <c r="S48" s="37" t="s">
        <v>58</v>
      </c>
      <c r="T48" s="37"/>
      <c r="AJ48" t="s">
        <v>69</v>
      </c>
      <c r="AK48" s="13">
        <v>600</v>
      </c>
      <c r="AL48" t="s">
        <v>70</v>
      </c>
      <c r="BF48" s="2" t="s">
        <v>70</v>
      </c>
    </row>
    <row r="49" spans="1:70">
      <c r="B49" s="23" t="s">
        <v>4</v>
      </c>
      <c r="C49" s="21">
        <f t="shared" ref="C49:N49" si="2">((C37-0.054)*1000*0.25)/((C25-0.047)*7*0.01)</f>
        <v>13374.59830407385</v>
      </c>
      <c r="D49" s="21">
        <f t="shared" si="2"/>
        <v>12613.014429743891</v>
      </c>
      <c r="E49" s="21">
        <f t="shared" si="2"/>
        <v>10989.697607949824</v>
      </c>
      <c r="F49" s="21">
        <f t="shared" si="2"/>
        <v>12285.607188680542</v>
      </c>
      <c r="G49" s="8">
        <f t="shared" si="2"/>
        <v>11988.023031307483</v>
      </c>
      <c r="H49" s="8">
        <f t="shared" si="2"/>
        <v>10789.104457568903</v>
      </c>
      <c r="I49" s="8">
        <f t="shared" si="2"/>
        <v>10738.598743434204</v>
      </c>
      <c r="J49" s="8">
        <f t="shared" si="2"/>
        <v>12305.98049398102</v>
      </c>
      <c r="K49" s="21">
        <f t="shared" si="2"/>
        <v>5165.456038633678</v>
      </c>
      <c r="L49" s="21">
        <f t="shared" si="2"/>
        <v>4480.8675426761738</v>
      </c>
      <c r="M49" s="21">
        <f t="shared" si="2"/>
        <v>6340.7465578418696</v>
      </c>
      <c r="N49" s="21">
        <f t="shared" si="2"/>
        <v>4194.2337181940647</v>
      </c>
      <c r="S49" s="23" t="s">
        <v>1</v>
      </c>
      <c r="T49" s="23">
        <v>1</v>
      </c>
      <c r="U49" s="23">
        <v>2</v>
      </c>
      <c r="V49" s="23">
        <v>3</v>
      </c>
      <c r="W49" s="23">
        <v>4</v>
      </c>
      <c r="X49" s="23">
        <v>5</v>
      </c>
      <c r="Y49" s="23">
        <v>6</v>
      </c>
      <c r="Z49" s="23">
        <v>7</v>
      </c>
      <c r="AA49" s="23">
        <v>8</v>
      </c>
      <c r="AB49" s="23">
        <v>9</v>
      </c>
      <c r="AC49" s="23">
        <v>10</v>
      </c>
      <c r="AD49" s="23">
        <v>11</v>
      </c>
      <c r="AE49" s="23">
        <v>12</v>
      </c>
      <c r="AK49" s="2" t="s">
        <v>1</v>
      </c>
      <c r="AL49" s="2">
        <v>1</v>
      </c>
      <c r="AM49" s="2">
        <v>2</v>
      </c>
      <c r="AN49" s="2">
        <v>3</v>
      </c>
      <c r="AO49" s="2">
        <v>4</v>
      </c>
      <c r="AP49" s="2">
        <v>5</v>
      </c>
      <c r="AQ49" s="2">
        <v>6</v>
      </c>
      <c r="AR49" s="2">
        <v>7</v>
      </c>
      <c r="AS49" s="2">
        <v>8</v>
      </c>
      <c r="AT49" s="2">
        <v>9</v>
      </c>
      <c r="AU49" s="2">
        <v>10</v>
      </c>
      <c r="AV49" s="2">
        <v>11</v>
      </c>
      <c r="AW49" s="2">
        <v>12</v>
      </c>
      <c r="BD49" t="s">
        <v>69</v>
      </c>
      <c r="BE49" s="13">
        <v>600</v>
      </c>
      <c r="BF49" s="2" t="s">
        <v>1</v>
      </c>
      <c r="BG49" s="2">
        <v>1</v>
      </c>
      <c r="BH49" s="2">
        <v>2</v>
      </c>
      <c r="BI49" s="2">
        <v>3</v>
      </c>
      <c r="BJ49" s="2">
        <v>4</v>
      </c>
      <c r="BK49" s="2">
        <v>5</v>
      </c>
      <c r="BL49" s="2">
        <v>6</v>
      </c>
      <c r="BM49" s="2">
        <v>7</v>
      </c>
      <c r="BN49" s="2">
        <v>8</v>
      </c>
      <c r="BO49" s="2">
        <v>9</v>
      </c>
      <c r="BP49" s="2">
        <v>10</v>
      </c>
      <c r="BQ49" s="2">
        <v>11</v>
      </c>
      <c r="BR49" s="2">
        <v>12</v>
      </c>
    </row>
    <row r="50" spans="1:70">
      <c r="B50" s="23" t="s">
        <v>5</v>
      </c>
      <c r="C50" s="8">
        <f t="shared" ref="C50:N50" si="3">((C38-0.054)*1000*0.25)/((C26-0.047)*7*0.01)</f>
        <v>367.01129176958017</v>
      </c>
      <c r="D50" s="8">
        <f t="shared" si="3"/>
        <v>296.60500084500023</v>
      </c>
      <c r="E50" s="8">
        <f t="shared" si="3"/>
        <v>404.1798241551889</v>
      </c>
      <c r="F50" s="8">
        <f t="shared" si="3"/>
        <v>462.3545757915374</v>
      </c>
      <c r="G50" s="21">
        <f t="shared" si="3"/>
        <v>1085.2074190967517</v>
      </c>
      <c r="H50" s="21">
        <f t="shared" si="3"/>
        <v>1284.8462602683155</v>
      </c>
      <c r="I50" s="21">
        <f t="shared" si="3"/>
        <v>1719.5319417363798</v>
      </c>
      <c r="J50" s="21">
        <f t="shared" si="3"/>
        <v>1953.7704904542675</v>
      </c>
      <c r="K50" s="8">
        <f t="shared" si="3"/>
        <v>305.10164631985515</v>
      </c>
      <c r="L50" s="8">
        <f t="shared" si="3"/>
        <v>275.43413934677608</v>
      </c>
      <c r="M50" s="8">
        <f t="shared" si="3"/>
        <v>460.02010021945495</v>
      </c>
      <c r="N50" s="8">
        <f t="shared" si="3"/>
        <v>396.69461936299354</v>
      </c>
      <c r="S50" s="23" t="s">
        <v>2</v>
      </c>
      <c r="T50" s="21">
        <f>((T38-0.051)*1000*0.25)/((T26-0.041)*7*0.01)</f>
        <v>8542.3088014346176</v>
      </c>
      <c r="U50" s="21">
        <f t="shared" ref="U50:AE50" si="4">((U38-0.051)*1000*0.25)/((U26-0.041)*7*0.01)</f>
        <v>10371.734118917549</v>
      </c>
      <c r="V50" s="21">
        <f t="shared" si="4"/>
        <v>9715.1546639583339</v>
      </c>
      <c r="W50" s="21">
        <f t="shared" si="4"/>
        <v>10170.865067037203</v>
      </c>
      <c r="X50" s="8">
        <f t="shared" si="4"/>
        <v>1655.6125034599102</v>
      </c>
      <c r="Y50" s="8">
        <f t="shared" si="4"/>
        <v>1709.9626159709792</v>
      </c>
      <c r="Z50" s="8">
        <f t="shared" si="4"/>
        <v>1411.3712765645168</v>
      </c>
      <c r="AA50" s="8">
        <f t="shared" si="4"/>
        <v>1779.9724203882367</v>
      </c>
      <c r="AB50" s="21">
        <f t="shared" si="4"/>
        <v>12170.922144436257</v>
      </c>
      <c r="AC50" s="21">
        <f t="shared" si="4"/>
        <v>11005.716550698256</v>
      </c>
      <c r="AD50" s="21">
        <f t="shared" si="4"/>
        <v>7709.2639469413934</v>
      </c>
      <c r="AE50" s="21">
        <f t="shared" si="4"/>
        <v>10340.712665569859</v>
      </c>
      <c r="AK50" s="2" t="s">
        <v>2</v>
      </c>
      <c r="AL50" s="11">
        <f>(AL26-0.042)</f>
        <v>0.66110002565383907</v>
      </c>
      <c r="AM50" s="11">
        <f t="shared" ref="AM50:AW52" si="5">(AM26-0.042)</f>
        <v>0.66000002193450924</v>
      </c>
      <c r="AN50" s="11">
        <f t="shared" si="5"/>
        <v>0.50400000381469723</v>
      </c>
      <c r="AO50" s="11">
        <f t="shared" si="5"/>
        <v>1.2438999967575073</v>
      </c>
      <c r="AP50" s="11">
        <f t="shared" si="5"/>
        <v>0.99589997100830074</v>
      </c>
      <c r="AQ50" s="11">
        <f t="shared" si="5"/>
        <v>0.55419998931884762</v>
      </c>
      <c r="AR50" s="11">
        <f t="shared" si="5"/>
        <v>1.1459999637603759</v>
      </c>
      <c r="AS50" s="11">
        <f t="shared" si="5"/>
        <v>0.59640001821517941</v>
      </c>
      <c r="AT50" s="11">
        <f t="shared" si="5"/>
        <v>0.50400000381469723</v>
      </c>
      <c r="AU50" s="11">
        <f t="shared" si="5"/>
        <v>0.80690002012252804</v>
      </c>
      <c r="AV50" s="11">
        <f t="shared" si="5"/>
        <v>0.52359997797012325</v>
      </c>
      <c r="AW50" s="11">
        <f t="shared" si="5"/>
        <v>0.70069998073577877</v>
      </c>
      <c r="BF50" s="2" t="s">
        <v>2</v>
      </c>
      <c r="BG50" s="11">
        <f>BG31-0.045</f>
        <v>0.98289998054504391</v>
      </c>
      <c r="BH50" s="11">
        <f t="shared" ref="BH50:BR50" si="6">BH31-0.045</f>
        <v>0.59230001449584957</v>
      </c>
      <c r="BI50" s="11">
        <f t="shared" si="6"/>
        <v>0.9948999452590942</v>
      </c>
      <c r="BJ50" s="11">
        <f t="shared" si="6"/>
        <v>0.70029999494552608</v>
      </c>
      <c r="BK50" s="11">
        <f t="shared" si="6"/>
        <v>0.78609998703002926</v>
      </c>
      <c r="BL50" s="11">
        <f t="shared" si="6"/>
        <v>1.0810999441146851</v>
      </c>
      <c r="BM50" s="11">
        <f t="shared" si="6"/>
        <v>0.6339000034332275</v>
      </c>
      <c r="BN50" s="11">
        <f t="shared" si="6"/>
        <v>0.84289999485015865</v>
      </c>
      <c r="BO50" s="11">
        <f t="shared" si="6"/>
        <v>0.69390000581741329</v>
      </c>
      <c r="BP50" s="11">
        <f t="shared" si="6"/>
        <v>0.75030000686645504</v>
      </c>
      <c r="BQ50" s="11">
        <f t="shared" si="6"/>
        <v>0.57299997091293331</v>
      </c>
      <c r="BR50" s="11">
        <f t="shared" si="6"/>
        <v>0.62759997129440304</v>
      </c>
    </row>
    <row r="51" spans="1:70">
      <c r="B51" s="23" t="s">
        <v>6</v>
      </c>
      <c r="C51" s="21">
        <f t="shared" ref="C51:N51" si="7">((C39-0.054)*1000*0.25)/((C27-0.047)*7*0.01)</f>
        <v>2622.4982915806604</v>
      </c>
      <c r="D51" s="21">
        <f t="shared" si="7"/>
        <v>2546.0617832801572</v>
      </c>
      <c r="E51" s="21">
        <f t="shared" si="7"/>
        <v>2177.4901602711548</v>
      </c>
      <c r="F51" s="21">
        <f t="shared" si="7"/>
        <v>2808.1269473636189</v>
      </c>
      <c r="G51" s="8">
        <f t="shared" si="7"/>
        <v>334.00427869872243</v>
      </c>
      <c r="H51" s="8">
        <f t="shared" si="7"/>
        <v>403.85560101786626</v>
      </c>
      <c r="I51" s="8">
        <f t="shared" si="7"/>
        <v>400.36060305542793</v>
      </c>
      <c r="J51" s="8">
        <f t="shared" si="7"/>
        <v>542.25154871124153</v>
      </c>
      <c r="K51" s="21">
        <f t="shared" si="7"/>
        <v>1320.0574504824153</v>
      </c>
      <c r="L51" s="21">
        <f t="shared" si="7"/>
        <v>1560.3088882791415</v>
      </c>
      <c r="M51" s="21">
        <f t="shared" si="7"/>
        <v>1405.0880528937389</v>
      </c>
      <c r="N51" s="21">
        <f t="shared" si="7"/>
        <v>1401.869090920301</v>
      </c>
      <c r="S51" s="23" t="s">
        <v>3</v>
      </c>
      <c r="T51" s="8">
        <f t="shared" ref="T51:AE51" si="8">((T39-0.051)*1000*0.25)/((T27-0.041)*7*0.01)</f>
        <v>1525.3506362403361</v>
      </c>
      <c r="U51" s="8">
        <f t="shared" si="8"/>
        <v>1851.9837421321486</v>
      </c>
      <c r="V51" s="8">
        <f t="shared" si="8"/>
        <v>1718.6542680901753</v>
      </c>
      <c r="W51" s="8">
        <f t="shared" si="8"/>
        <v>1844.7212936356077</v>
      </c>
      <c r="X51" s="21">
        <f t="shared" si="8"/>
        <v>12427.248118124335</v>
      </c>
      <c r="Y51" s="21">
        <f t="shared" si="8"/>
        <v>11396.20260029991</v>
      </c>
      <c r="Z51" s="21">
        <f t="shared" si="8"/>
        <v>12290.959699894382</v>
      </c>
      <c r="AA51" s="21">
        <f t="shared" si="8"/>
        <v>13092.119339366649</v>
      </c>
      <c r="AB51" s="8">
        <f t="shared" si="8"/>
        <v>1409.9713296810282</v>
      </c>
      <c r="AC51" s="8">
        <f t="shared" si="8"/>
        <v>1896.0899223959407</v>
      </c>
      <c r="AD51" s="8">
        <f t="shared" si="8"/>
        <v>1352.7946022515664</v>
      </c>
      <c r="AE51" s="8">
        <f t="shared" si="8"/>
        <v>1421.0125293413348</v>
      </c>
      <c r="AK51" s="2" t="s">
        <v>3</v>
      </c>
      <c r="AL51" s="11">
        <f>(AL27-0.042)</f>
        <v>0.71859997081756588</v>
      </c>
      <c r="AM51" s="11">
        <f t="shared" si="5"/>
        <v>0.67930000591278072</v>
      </c>
      <c r="AN51" s="11">
        <f t="shared" si="5"/>
        <v>0.55610000658035275</v>
      </c>
      <c r="AO51" s="11">
        <f t="shared" si="5"/>
        <v>0.71850001382827755</v>
      </c>
      <c r="AP51" s="11">
        <f t="shared" si="5"/>
        <v>0.79739999341964718</v>
      </c>
      <c r="AQ51" s="11">
        <f t="shared" si="5"/>
        <v>0.6806999998092651</v>
      </c>
      <c r="AR51" s="11">
        <f t="shared" si="5"/>
        <v>1.1743000106811523</v>
      </c>
      <c r="AS51" s="11">
        <f t="shared" si="5"/>
        <v>0.51560002136230465</v>
      </c>
      <c r="AT51" s="11">
        <f t="shared" si="5"/>
        <v>0.45590000915527346</v>
      </c>
      <c r="AU51" s="11">
        <f t="shared" si="5"/>
        <v>0.62980001735687252</v>
      </c>
      <c r="AV51" s="11">
        <f t="shared" si="5"/>
        <v>0.41440000700950624</v>
      </c>
      <c r="AW51" s="11">
        <f t="shared" si="5"/>
        <v>1.1265999631881713</v>
      </c>
      <c r="BF51" s="2" t="s">
        <v>3</v>
      </c>
      <c r="BG51" s="11">
        <f t="shared" ref="BG51:BR53" si="9">BG32-0.045</f>
        <v>0.5615999865531921</v>
      </c>
      <c r="BH51" s="11">
        <f t="shared" si="9"/>
        <v>0.7239999938011169</v>
      </c>
      <c r="BI51" s="11">
        <f t="shared" si="9"/>
        <v>0.94669999361038204</v>
      </c>
      <c r="BJ51" s="11">
        <f t="shared" si="9"/>
        <v>0.60799999713897701</v>
      </c>
      <c r="BK51" s="11">
        <f t="shared" si="9"/>
        <v>0.82910002946853634</v>
      </c>
      <c r="BL51" s="11">
        <f t="shared" si="9"/>
        <v>0.82129998683929439</v>
      </c>
      <c r="BM51" s="11">
        <f t="shared" si="9"/>
        <v>0.45629997730255129</v>
      </c>
      <c r="BN51" s="11">
        <f t="shared" si="9"/>
        <v>0.65669997215270992</v>
      </c>
      <c r="BO51" s="11">
        <f t="shared" si="9"/>
        <v>0.57440002441406246</v>
      </c>
      <c r="BP51" s="11">
        <f t="shared" si="9"/>
        <v>0.68439997911453243</v>
      </c>
      <c r="BQ51" s="11">
        <f t="shared" si="9"/>
        <v>0.94830002069473263</v>
      </c>
      <c r="BR51" s="11">
        <f t="shared" si="9"/>
        <v>0.61689998388290401</v>
      </c>
    </row>
    <row r="52" spans="1:70">
      <c r="B52" s="23" t="s">
        <v>7</v>
      </c>
      <c r="C52" s="8">
        <f t="shared" ref="C52:N52" si="10">((C40-0.054)*1000*0.25)/((C28-0.047)*7*0.01)</f>
        <v>501.40220233563713</v>
      </c>
      <c r="D52" s="8">
        <f t="shared" si="10"/>
        <v>343.55731174262218</v>
      </c>
      <c r="E52" s="8">
        <f t="shared" si="10"/>
        <v>335.98623411303419</v>
      </c>
      <c r="F52" s="8">
        <f t="shared" si="10"/>
        <v>426.60031809929819</v>
      </c>
      <c r="G52" s="21">
        <f t="shared" si="10"/>
        <v>583.17688016804573</v>
      </c>
      <c r="H52" s="21">
        <f t="shared" si="10"/>
        <v>551.71425087127818</v>
      </c>
      <c r="I52" s="21">
        <f t="shared" si="10"/>
        <v>386.57102942863179</v>
      </c>
      <c r="J52" s="21">
        <f t="shared" si="10"/>
        <v>356.37870057947765</v>
      </c>
      <c r="K52" s="8">
        <f t="shared" si="10"/>
        <v>756.96564749185904</v>
      </c>
      <c r="L52" s="8">
        <f t="shared" si="10"/>
        <v>735.44049275074747</v>
      </c>
      <c r="M52" s="8">
        <f t="shared" si="10"/>
        <v>778.73251395802799</v>
      </c>
      <c r="N52" s="8">
        <f t="shared" si="10"/>
        <v>878.12879863430771</v>
      </c>
      <c r="S52" s="23" t="s">
        <v>4</v>
      </c>
      <c r="T52" s="21">
        <f t="shared" ref="T52:AE52" si="11">((T40-0.051)*1000*0.25)/((T28-0.041)*7*0.01)</f>
        <v>11129.468924764367</v>
      </c>
      <c r="U52" s="21">
        <f t="shared" si="11"/>
        <v>9795.240080742451</v>
      </c>
      <c r="V52" s="21">
        <f t="shared" si="11"/>
        <v>11396.975877424029</v>
      </c>
      <c r="W52" s="21">
        <f t="shared" si="11"/>
        <v>11029.802452089372</v>
      </c>
      <c r="X52" s="8">
        <f t="shared" si="11"/>
        <v>8206.306496667954</v>
      </c>
      <c r="Y52" s="8">
        <f t="shared" si="11"/>
        <v>10629.177339479747</v>
      </c>
      <c r="Z52" s="8">
        <f t="shared" si="11"/>
        <v>10565.98313506504</v>
      </c>
      <c r="AA52" s="8">
        <f t="shared" si="11"/>
        <v>5520.7352535885284</v>
      </c>
      <c r="AB52" s="21">
        <f t="shared" si="11"/>
        <v>5298.9867753720546</v>
      </c>
      <c r="AC52" s="21">
        <f t="shared" si="11"/>
        <v>5800.20371586295</v>
      </c>
      <c r="AD52" s="21">
        <f t="shared" si="11"/>
        <v>4295.3668397941619</v>
      </c>
      <c r="AE52" s="21">
        <f t="shared" si="11"/>
        <v>7888.3049463377165</v>
      </c>
      <c r="AK52" s="2" t="s">
        <v>4</v>
      </c>
      <c r="AL52" s="11">
        <f>(AL28-0.042)</f>
        <v>0.83259999322891232</v>
      </c>
      <c r="AM52" s="11">
        <f t="shared" si="5"/>
        <v>0.56679999399185177</v>
      </c>
      <c r="AN52" s="11">
        <f t="shared" si="5"/>
        <v>0.73320000934600826</v>
      </c>
      <c r="AO52" s="11">
        <f t="shared" si="5"/>
        <v>0.48839997816085817</v>
      </c>
      <c r="AP52" s="11"/>
      <c r="AQ52" s="11"/>
      <c r="AR52" s="11"/>
      <c r="AS52" s="11"/>
      <c r="AT52" s="11"/>
      <c r="AU52" s="11"/>
      <c r="AV52" s="11"/>
      <c r="AW52" s="11"/>
      <c r="BF52" s="2" t="s">
        <v>4</v>
      </c>
      <c r="BG52" s="11">
        <f t="shared" si="9"/>
        <v>0.58379997491836544</v>
      </c>
      <c r="BH52" s="11">
        <f t="shared" si="9"/>
        <v>0.46969999551773073</v>
      </c>
      <c r="BI52" s="11">
        <f t="shared" si="9"/>
        <v>0.5309000182151794</v>
      </c>
      <c r="BJ52" s="11">
        <f t="shared" si="9"/>
        <v>0.44620000004768373</v>
      </c>
      <c r="BK52" s="11">
        <f t="shared" si="9"/>
        <v>0.48670001506805421</v>
      </c>
      <c r="BL52" s="11">
        <f t="shared" si="9"/>
        <v>0.82070000648498531</v>
      </c>
      <c r="BM52" s="11">
        <f t="shared" si="9"/>
        <v>0.48270000696182253</v>
      </c>
      <c r="BN52" s="11">
        <f t="shared" si="9"/>
        <v>0.57110001325607296</v>
      </c>
      <c r="BO52" s="11">
        <f t="shared" si="9"/>
        <v>0.66310002088546749</v>
      </c>
      <c r="BP52" s="11">
        <f t="shared" si="9"/>
        <v>0.48490001440048219</v>
      </c>
      <c r="BQ52" s="11">
        <f t="shared" si="9"/>
        <v>0.58169998407363888</v>
      </c>
      <c r="BR52" s="11">
        <f t="shared" si="9"/>
        <v>0.48210002660751344</v>
      </c>
    </row>
    <row r="53" spans="1:70">
      <c r="B53" s="23" t="s">
        <v>14</v>
      </c>
      <c r="C53" s="21">
        <f t="shared" ref="C53:F53" si="12">((C41-0.054)*1000*0.25)/((C29-0.047)*7*0.01)</f>
        <v>2684.4778091960939</v>
      </c>
      <c r="D53" s="21">
        <f t="shared" si="12"/>
        <v>2280.9487782091037</v>
      </c>
      <c r="E53" s="21">
        <f t="shared" si="12"/>
        <v>1967.3356657373236</v>
      </c>
      <c r="F53" s="21">
        <f t="shared" si="12"/>
        <v>2170.7924051662931</v>
      </c>
      <c r="G53" s="8"/>
      <c r="H53" s="8"/>
      <c r="I53" s="8"/>
      <c r="J53" s="8"/>
      <c r="K53" s="8"/>
      <c r="L53" s="8"/>
      <c r="M53" s="8"/>
      <c r="N53" s="8"/>
      <c r="S53" s="23" t="s">
        <v>5</v>
      </c>
      <c r="T53" s="8">
        <f t="shared" ref="T53:AE53" si="13">((T41-0.051)*1000*0.25)/((T29-0.041)*7*0.01)</f>
        <v>1650.5811743495167</v>
      </c>
      <c r="U53" s="8">
        <f t="shared" si="13"/>
        <v>1191.9676325361993</v>
      </c>
      <c r="V53" s="8">
        <f t="shared" si="13"/>
        <v>1463.7648467577812</v>
      </c>
      <c r="W53" s="8">
        <f t="shared" si="13"/>
        <v>2315.6768442531124</v>
      </c>
      <c r="X53" s="21">
        <f t="shared" si="13"/>
        <v>667.68831679541961</v>
      </c>
      <c r="Y53" s="21">
        <f t="shared" si="13"/>
        <v>935.66993612343958</v>
      </c>
      <c r="Z53" s="21">
        <f t="shared" si="13"/>
        <v>1259.6889007174602</v>
      </c>
      <c r="AA53" s="21">
        <f t="shared" si="13"/>
        <v>857.12776475128635</v>
      </c>
      <c r="AB53" s="8">
        <f t="shared" si="13"/>
        <v>1248.5115689956492</v>
      </c>
      <c r="AC53" s="8">
        <f t="shared" si="13"/>
        <v>2277.008046672599</v>
      </c>
      <c r="AD53" s="8">
        <f t="shared" si="13"/>
        <v>3234.4586922073245</v>
      </c>
      <c r="AE53" s="8">
        <f t="shared" si="13"/>
        <v>1382.6690820317365</v>
      </c>
      <c r="AK53" s="2" t="s">
        <v>5</v>
      </c>
      <c r="AL53" s="11">
        <f>(AL29-0.043)</f>
        <v>0.49330000352859499</v>
      </c>
      <c r="AM53" s="11">
        <f t="shared" ref="AM53:AW55" si="14">(AM29-0.043)</f>
        <v>0.46489999961853029</v>
      </c>
      <c r="AN53" s="11">
        <f t="shared" si="14"/>
        <v>0.3423999972343445</v>
      </c>
      <c r="AO53" s="11">
        <f t="shared" si="14"/>
        <v>0.65509997081756588</v>
      </c>
      <c r="AP53" s="11">
        <f t="shared" si="14"/>
        <v>0.85669998598098751</v>
      </c>
      <c r="AQ53" s="11">
        <f t="shared" si="14"/>
        <v>0.27010001015663149</v>
      </c>
      <c r="AR53" s="11">
        <f t="shared" si="14"/>
        <v>0.51719997596740719</v>
      </c>
      <c r="AS53" s="11">
        <f t="shared" si="14"/>
        <v>0.55959997844696041</v>
      </c>
      <c r="AT53" s="11">
        <f t="shared" si="14"/>
        <v>0.66489998769760128</v>
      </c>
      <c r="AU53" s="11">
        <f t="shared" si="14"/>
        <v>0.55999998521804806</v>
      </c>
      <c r="AV53" s="11">
        <f t="shared" si="14"/>
        <v>0.58430002403259274</v>
      </c>
      <c r="AW53" s="11">
        <f t="shared" si="14"/>
        <v>0.54929999780654903</v>
      </c>
      <c r="BF53" s="2" t="s">
        <v>5</v>
      </c>
      <c r="BG53" s="11">
        <f t="shared" si="9"/>
        <v>0.57819999933242794</v>
      </c>
      <c r="BH53" s="11">
        <f t="shared" si="9"/>
        <v>0.47639997482299806</v>
      </c>
      <c r="BI53" s="11">
        <f t="shared" si="9"/>
        <v>0.52830000400543209</v>
      </c>
      <c r="BJ53" s="11">
        <f t="shared" si="9"/>
        <v>0.58629997253417965</v>
      </c>
      <c r="BK53" s="11">
        <f t="shared" si="9"/>
        <v>0.4507999885082245</v>
      </c>
      <c r="BL53" s="11">
        <f t="shared" si="9"/>
        <v>0.45910002470016481</v>
      </c>
      <c r="BM53" s="11">
        <f t="shared" si="9"/>
        <v>0.51419998884201046</v>
      </c>
      <c r="BN53" s="11">
        <f t="shared" si="9"/>
        <v>0.81000001907348629</v>
      </c>
      <c r="BO53" s="11">
        <f t="shared" si="9"/>
        <v>0.35239999175071718</v>
      </c>
      <c r="BP53" s="11">
        <f t="shared" si="9"/>
        <v>0.51709999322891231</v>
      </c>
      <c r="BQ53" s="11">
        <f t="shared" si="9"/>
        <v>0.74619998216629024</v>
      </c>
      <c r="BR53" s="11">
        <f t="shared" si="9"/>
        <v>0.56970001935958858</v>
      </c>
    </row>
    <row r="54" spans="1:70">
      <c r="B54" s="2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S54" s="23" t="s">
        <v>6</v>
      </c>
      <c r="T54" s="21">
        <f t="shared" ref="T54:AE54" si="15">((T42-0.051)*1000*0.25)/((T30-0.041)*7*0.01)</f>
        <v>1376.7098649820207</v>
      </c>
      <c r="U54" s="21">
        <f t="shared" si="15"/>
        <v>1330.7437556165044</v>
      </c>
      <c r="V54" s="21">
        <f t="shared" si="15"/>
        <v>1418.3673414640521</v>
      </c>
      <c r="W54" s="21">
        <f t="shared" si="15"/>
        <v>1353.9081956776133</v>
      </c>
      <c r="X54" s="8">
        <f t="shared" si="15"/>
        <v>1052.1147738006898</v>
      </c>
      <c r="Y54" s="8">
        <f t="shared" si="15"/>
        <v>1560.6175387310197</v>
      </c>
      <c r="Z54" s="8">
        <f t="shared" si="15"/>
        <v>1541.0122134390028</v>
      </c>
      <c r="AA54" s="8">
        <f t="shared" si="15"/>
        <v>1317.9011407534033</v>
      </c>
      <c r="AB54" s="21">
        <f t="shared" si="15"/>
        <v>1174.971418946403</v>
      </c>
      <c r="AC54" s="21">
        <f t="shared" si="15"/>
        <v>1314.0001015176499</v>
      </c>
      <c r="AD54" s="21">
        <f t="shared" si="15"/>
        <v>1824.1516518463281</v>
      </c>
      <c r="AE54" s="21">
        <f t="shared" si="15"/>
        <v>1111.4112939360089</v>
      </c>
      <c r="AK54" s="2" t="s">
        <v>6</v>
      </c>
      <c r="AL54" s="11">
        <f>(AL30-0.043)</f>
        <v>0.70339999866485592</v>
      </c>
      <c r="AM54" s="11">
        <f t="shared" si="14"/>
        <v>0.67749999237060543</v>
      </c>
      <c r="AN54" s="11">
        <f t="shared" si="14"/>
        <v>0.410500002622604</v>
      </c>
      <c r="AO54" s="11">
        <f t="shared" si="14"/>
        <v>0.79650001001358028</v>
      </c>
      <c r="AP54" s="11">
        <f t="shared" si="14"/>
        <v>0.4251999981403351</v>
      </c>
      <c r="AQ54" s="11">
        <f t="shared" si="14"/>
        <v>0.64630000066757198</v>
      </c>
      <c r="AR54" s="11">
        <f t="shared" si="14"/>
        <v>0.447200012922287</v>
      </c>
      <c r="AS54" s="11">
        <f t="shared" si="14"/>
        <v>0.401599986076355</v>
      </c>
      <c r="AT54" s="11">
        <f t="shared" si="14"/>
        <v>0.84129999351501461</v>
      </c>
      <c r="AU54" s="11">
        <f t="shared" si="14"/>
        <v>0.35079999041557314</v>
      </c>
      <c r="AV54" s="11">
        <f t="shared" si="14"/>
        <v>0.84409998130798336</v>
      </c>
      <c r="AW54" s="11">
        <f t="shared" si="14"/>
        <v>0.72959999513626095</v>
      </c>
    </row>
    <row r="55" spans="1:70">
      <c r="A55" s="13"/>
      <c r="B55" s="13"/>
      <c r="C55" s="29" t="s">
        <v>34</v>
      </c>
      <c r="D55" s="30"/>
      <c r="E55" s="30"/>
      <c r="F55" s="31"/>
      <c r="G55" s="34" t="s">
        <v>35</v>
      </c>
      <c r="H55" s="35"/>
      <c r="I55" s="35"/>
      <c r="J55" s="36"/>
      <c r="K55" s="29" t="s">
        <v>36</v>
      </c>
      <c r="L55" s="30"/>
      <c r="M55" s="30"/>
      <c r="N55" s="31"/>
      <c r="O55" s="42"/>
      <c r="S55" s="23" t="s">
        <v>7</v>
      </c>
      <c r="T55" s="8">
        <f t="shared" ref="T55:AE56" si="16">((T43-0.051)*1000*0.25)/((T31-0.041)*7*0.01)</f>
        <v>489.36890823488244</v>
      </c>
      <c r="U55" s="8">
        <f t="shared" si="16"/>
        <v>458.317449480307</v>
      </c>
      <c r="V55" s="8">
        <f t="shared" si="16"/>
        <v>480.74872026017914</v>
      </c>
      <c r="W55" s="8">
        <f t="shared" si="16"/>
        <v>700.69960879176347</v>
      </c>
      <c r="X55" s="21">
        <f t="shared" si="16"/>
        <v>349.55319763700271</v>
      </c>
      <c r="Y55" s="21">
        <f t="shared" si="16"/>
        <v>457.49504367696716</v>
      </c>
      <c r="Z55" s="21">
        <f t="shared" si="16"/>
        <v>381.12176984247094</v>
      </c>
      <c r="AA55" s="21">
        <f t="shared" si="16"/>
        <v>392.18503989918167</v>
      </c>
      <c r="AB55" s="8">
        <f t="shared" si="16"/>
        <v>717.97252207174643</v>
      </c>
      <c r="AC55" s="8">
        <f t="shared" si="16"/>
        <v>1228.516957685016</v>
      </c>
      <c r="AD55" s="8">
        <f t="shared" si="16"/>
        <v>696.9763774241718</v>
      </c>
      <c r="AE55" s="8">
        <f t="shared" si="16"/>
        <v>856.89660931192032</v>
      </c>
      <c r="AK55" s="2" t="s">
        <v>7</v>
      </c>
      <c r="AL55" s="11">
        <f>(AL31-0.043)</f>
        <v>0.63539998006820675</v>
      </c>
      <c r="AM55" s="11">
        <f t="shared" si="14"/>
        <v>0.70740000677108761</v>
      </c>
      <c r="AN55" s="11">
        <f t="shared" si="14"/>
        <v>0.99580000114440914</v>
      </c>
      <c r="AO55" s="11">
        <f t="shared" si="14"/>
        <v>0.97300003242492672</v>
      </c>
      <c r="AP55" s="11"/>
      <c r="AQ55" s="11"/>
      <c r="AR55" s="11"/>
      <c r="AS55" s="11"/>
      <c r="AT55" s="11"/>
      <c r="AU55" s="11"/>
      <c r="AV55" s="11"/>
      <c r="AW55" s="11"/>
    </row>
    <row r="56" spans="1:70">
      <c r="A56" s="13"/>
      <c r="B56" s="13"/>
      <c r="D56" s="8">
        <v>580.85239651527502</v>
      </c>
      <c r="H56" s="8">
        <v>2041.941888472425</v>
      </c>
      <c r="L56" s="8">
        <v>2764.3439001054708</v>
      </c>
      <c r="O56" s="42" t="s">
        <v>88</v>
      </c>
      <c r="S56" s="23" t="s">
        <v>14</v>
      </c>
      <c r="T56" s="21">
        <f t="shared" si="16"/>
        <v>1999.5376767152534</v>
      </c>
      <c r="U56" s="21">
        <f t="shared" si="16"/>
        <v>1648.4278158688628</v>
      </c>
      <c r="V56" s="21">
        <f t="shared" si="16"/>
        <v>3163.5424092200201</v>
      </c>
      <c r="W56" s="21">
        <f t="shared" si="16"/>
        <v>2481.1623864028952</v>
      </c>
      <c r="X56" s="8"/>
      <c r="Y56" s="8"/>
      <c r="Z56" s="8"/>
      <c r="AA56" s="8"/>
      <c r="AB56" s="8"/>
      <c r="AC56" s="8"/>
      <c r="AD56" s="8"/>
      <c r="AE56" s="8"/>
      <c r="AK56" s="2" t="s">
        <v>14</v>
      </c>
      <c r="BD56" t="s">
        <v>69</v>
      </c>
      <c r="BE56" s="13">
        <v>420</v>
      </c>
      <c r="BF56" s="2" t="s">
        <v>1</v>
      </c>
      <c r="BG56" s="2">
        <v>1</v>
      </c>
      <c r="BH56" s="2">
        <v>2</v>
      </c>
      <c r="BI56" s="2">
        <v>3</v>
      </c>
      <c r="BJ56" s="2">
        <v>4</v>
      </c>
      <c r="BK56" s="2">
        <v>5</v>
      </c>
      <c r="BL56" s="2">
        <v>6</v>
      </c>
      <c r="BM56" s="2">
        <v>7</v>
      </c>
      <c r="BN56" s="2">
        <v>8</v>
      </c>
      <c r="BO56" s="2">
        <v>9</v>
      </c>
      <c r="BP56" s="2">
        <v>10</v>
      </c>
      <c r="BQ56" s="2">
        <v>11</v>
      </c>
      <c r="BR56" s="2">
        <v>12</v>
      </c>
    </row>
    <row r="57" spans="1:70">
      <c r="A57" s="54" t="s">
        <v>89</v>
      </c>
      <c r="B57" s="13"/>
      <c r="D57" s="8">
        <v>523.38746152737747</v>
      </c>
      <c r="H57" s="8">
        <v>1747.5759935614001</v>
      </c>
      <c r="L57" s="8">
        <v>2593.6381435622097</v>
      </c>
      <c r="O57" s="42"/>
      <c r="S57" s="24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BF57" s="2" t="s">
        <v>2</v>
      </c>
      <c r="BG57" s="11">
        <f>BG40-0.054</f>
        <v>7.0899998307228096E-2</v>
      </c>
      <c r="BH57" s="11">
        <f t="shared" ref="BH57:BR57" si="17">BH40-0.054</f>
        <v>3.4600002229213715E-2</v>
      </c>
      <c r="BI57" s="11">
        <f t="shared" si="17"/>
        <v>8.4300001621246345E-2</v>
      </c>
      <c r="BJ57" s="11">
        <f t="shared" si="17"/>
        <v>6.1800000727176667E-2</v>
      </c>
      <c r="BK57" s="11">
        <f t="shared" si="17"/>
        <v>0.47160001611709595</v>
      </c>
      <c r="BL57" s="11">
        <f t="shared" si="17"/>
        <v>0.61350001907348628</v>
      </c>
      <c r="BM57" s="11">
        <f t="shared" si="17"/>
        <v>0.28980000829696656</v>
      </c>
      <c r="BN57" s="11">
        <f t="shared" si="17"/>
        <v>0.47410001373291016</v>
      </c>
      <c r="BO57" s="11">
        <f t="shared" si="17"/>
        <v>6.0600002765655518E-2</v>
      </c>
      <c r="BP57" s="11">
        <f t="shared" si="17"/>
        <v>8.4699993491172798E-2</v>
      </c>
      <c r="BQ57" s="11">
        <f t="shared" si="17"/>
        <v>4.939999943971634E-2</v>
      </c>
      <c r="BR57" s="11">
        <f t="shared" si="17"/>
        <v>5.9899998366832734E-2</v>
      </c>
    </row>
    <row r="58" spans="1:70">
      <c r="A58" s="13"/>
      <c r="B58" s="13"/>
      <c r="D58" s="8">
        <v>605.4414652218577</v>
      </c>
      <c r="H58" s="8">
        <v>1983.4649767906187</v>
      </c>
      <c r="L58" s="8">
        <v>2159.2379184892379</v>
      </c>
      <c r="O58" s="42"/>
      <c r="AJ58" t="s">
        <v>69</v>
      </c>
      <c r="AK58" s="13">
        <v>420</v>
      </c>
      <c r="AL58" t="s">
        <v>70</v>
      </c>
      <c r="BF58" s="2" t="s">
        <v>3</v>
      </c>
      <c r="BG58" s="11">
        <f t="shared" ref="BG58:BR60" si="18">BG41-0.054</f>
        <v>0.45989998197555543</v>
      </c>
      <c r="BH58" s="11">
        <f t="shared" si="18"/>
        <v>0.79880001163482661</v>
      </c>
      <c r="BI58" s="11">
        <f t="shared" si="18"/>
        <v>0.93710001325607295</v>
      </c>
      <c r="BJ58" s="11">
        <f t="shared" si="18"/>
        <v>0.47340001678466798</v>
      </c>
      <c r="BK58" s="11">
        <f t="shared" si="18"/>
        <v>0.11270000553131104</v>
      </c>
      <c r="BL58" s="11">
        <f t="shared" si="18"/>
        <v>0.11579999840259553</v>
      </c>
      <c r="BM58" s="11">
        <f t="shared" si="18"/>
        <v>4.3999997437000275E-2</v>
      </c>
      <c r="BN58" s="11">
        <f t="shared" si="18"/>
        <v>7.5199996590614326E-2</v>
      </c>
      <c r="BO58" s="11">
        <f t="shared" si="18"/>
        <v>0.34319998836517335</v>
      </c>
      <c r="BP58" s="11">
        <f t="shared" si="18"/>
        <v>0.42130001401901246</v>
      </c>
      <c r="BQ58" s="11">
        <f t="shared" si="18"/>
        <v>0.68790002679824824</v>
      </c>
      <c r="BR58" s="11">
        <f t="shared" si="18"/>
        <v>0.4044999978542328</v>
      </c>
    </row>
    <row r="59" spans="1:70">
      <c r="A59" s="13"/>
      <c r="B59" s="13"/>
      <c r="D59" s="8">
        <v>709.07197891880855</v>
      </c>
      <c r="H59" s="8">
        <v>1178.0547835059547</v>
      </c>
      <c r="L59" s="8">
        <v>2320.3388692178837</v>
      </c>
      <c r="O59" s="42"/>
      <c r="AK59" s="2" t="s">
        <v>1</v>
      </c>
      <c r="AL59" s="2">
        <v>1</v>
      </c>
      <c r="AM59" s="2">
        <v>2</v>
      </c>
      <c r="AN59" s="2">
        <v>3</v>
      </c>
      <c r="AO59" s="2">
        <v>4</v>
      </c>
      <c r="AP59" s="2">
        <v>5</v>
      </c>
      <c r="AQ59" s="2">
        <v>6</v>
      </c>
      <c r="AR59" s="2">
        <v>7</v>
      </c>
      <c r="AS59" s="2">
        <v>8</v>
      </c>
      <c r="AT59" s="2">
        <v>9</v>
      </c>
      <c r="AU59" s="2">
        <v>10</v>
      </c>
      <c r="AV59" s="2">
        <v>11</v>
      </c>
      <c r="AW59" s="2">
        <v>12</v>
      </c>
      <c r="BF59" s="2" t="s">
        <v>4</v>
      </c>
      <c r="BG59" s="11">
        <f t="shared" si="18"/>
        <v>0.38559999084472657</v>
      </c>
      <c r="BH59" s="11">
        <f t="shared" si="18"/>
        <v>0.24679999566078187</v>
      </c>
      <c r="BI59" s="11">
        <f t="shared" si="18"/>
        <v>0.2867999873161316</v>
      </c>
      <c r="BJ59" s="11">
        <f t="shared" si="18"/>
        <v>0.23439999437332154</v>
      </c>
      <c r="BK59" s="11">
        <f t="shared" si="18"/>
        <v>0.13499999558925629</v>
      </c>
      <c r="BL59" s="11">
        <f t="shared" si="18"/>
        <v>0.25460000848770142</v>
      </c>
      <c r="BM59" s="11">
        <f t="shared" si="18"/>
        <v>0.15330000734329224</v>
      </c>
      <c r="BN59" s="11">
        <f t="shared" si="18"/>
        <v>0.14510000264644624</v>
      </c>
      <c r="BO59" s="11">
        <f t="shared" si="18"/>
        <v>0.3151999912261963</v>
      </c>
      <c r="BP59" s="11">
        <f t="shared" si="18"/>
        <v>0.19870000100135804</v>
      </c>
      <c r="BQ59" s="11">
        <f t="shared" si="18"/>
        <v>0.24549998855590821</v>
      </c>
      <c r="BR59" s="11">
        <f t="shared" si="18"/>
        <v>0.27659999346733094</v>
      </c>
    </row>
    <row r="60" spans="1:70">
      <c r="A60" s="13"/>
      <c r="B60" s="13"/>
      <c r="C60" s="55" t="s">
        <v>37</v>
      </c>
      <c r="D60" s="56"/>
      <c r="E60" s="56"/>
      <c r="F60" s="57"/>
      <c r="G60" s="29" t="s">
        <v>38</v>
      </c>
      <c r="H60" s="30"/>
      <c r="I60" s="30"/>
      <c r="J60" s="31"/>
      <c r="K60" s="34" t="s">
        <v>39</v>
      </c>
      <c r="L60" s="35"/>
      <c r="M60" s="35"/>
      <c r="N60" s="36"/>
      <c r="O60" s="42"/>
      <c r="AK60" s="2" t="s">
        <v>2</v>
      </c>
      <c r="AL60" s="11">
        <f>AL37-0.063</f>
        <v>0.35039999437332153</v>
      </c>
      <c r="AM60" s="11">
        <f t="shared" ref="AM60:AW60" si="19">AM37-0.063</f>
        <v>0.4151000018119812</v>
      </c>
      <c r="AN60" s="11">
        <f t="shared" si="19"/>
        <v>0.18920000743865967</v>
      </c>
      <c r="AO60" s="11">
        <f t="shared" si="19"/>
        <v>1.1358999843597413</v>
      </c>
      <c r="AP60" s="11">
        <f t="shared" si="19"/>
        <v>0.63290002298355108</v>
      </c>
      <c r="AQ60" s="11">
        <f t="shared" si="19"/>
        <v>0.39349999380111694</v>
      </c>
      <c r="AR60" s="11">
        <f t="shared" si="19"/>
        <v>0.98980005931854254</v>
      </c>
      <c r="AS60" s="11">
        <f t="shared" si="19"/>
        <v>0.30560001087188721</v>
      </c>
      <c r="AT60" s="11">
        <f t="shared" si="19"/>
        <v>0.11349999260902405</v>
      </c>
      <c r="AU60" s="11">
        <f t="shared" si="19"/>
        <v>0.3137000138759613</v>
      </c>
      <c r="AV60" s="11">
        <f t="shared" si="19"/>
        <v>0.21069999885559082</v>
      </c>
      <c r="AW60" s="11">
        <f t="shared" si="19"/>
        <v>0.47580000114440918</v>
      </c>
      <c r="BF60" s="2" t="s">
        <v>5</v>
      </c>
      <c r="BG60" s="11">
        <f t="shared" si="18"/>
        <v>0.34569998598098756</v>
      </c>
      <c r="BH60" s="11">
        <f t="shared" si="18"/>
        <v>0.25969999051094056</v>
      </c>
      <c r="BI60" s="11">
        <f t="shared" si="18"/>
        <v>0.21749999141693116</v>
      </c>
      <c r="BJ60" s="11">
        <f t="shared" si="18"/>
        <v>0.33220001077651978</v>
      </c>
      <c r="BK60" s="11">
        <f t="shared" si="18"/>
        <v>0.38370000338554383</v>
      </c>
      <c r="BL60" s="11">
        <f t="shared" si="18"/>
        <v>0.26439999556541444</v>
      </c>
      <c r="BM60" s="11">
        <f t="shared" si="18"/>
        <v>0.22910000896453858</v>
      </c>
      <c r="BN60" s="11">
        <f t="shared" si="18"/>
        <v>0.49539997196197511</v>
      </c>
      <c r="BO60" s="11">
        <f t="shared" si="18"/>
        <v>0.10840000724792481</v>
      </c>
      <c r="BP60" s="11">
        <f t="shared" si="18"/>
        <v>0.25240000104904176</v>
      </c>
      <c r="BQ60" s="11">
        <f t="shared" si="18"/>
        <v>0.45760001754760743</v>
      </c>
      <c r="BR60" s="11">
        <f t="shared" si="18"/>
        <v>0.31659998512268067</v>
      </c>
    </row>
    <row r="61" spans="1:70">
      <c r="A61" s="13"/>
      <c r="B61" s="13"/>
      <c r="D61" s="8">
        <v>1104.7141619362242</v>
      </c>
      <c r="H61" s="8">
        <v>1747.6559825010286</v>
      </c>
      <c r="L61" s="8">
        <v>2158.1237882418259</v>
      </c>
      <c r="O61" s="42"/>
      <c r="Q61" s="5"/>
      <c r="R61" s="5"/>
      <c r="S61" s="29" t="s">
        <v>34</v>
      </c>
      <c r="T61" s="30"/>
      <c r="U61" s="30"/>
      <c r="V61" s="31"/>
      <c r="W61" s="55" t="s">
        <v>35</v>
      </c>
      <c r="X61" s="56"/>
      <c r="Y61" s="56"/>
      <c r="Z61" s="57"/>
      <c r="AA61" s="58" t="s">
        <v>36</v>
      </c>
      <c r="AB61" s="59"/>
      <c r="AC61" s="59"/>
      <c r="AD61" s="60"/>
      <c r="AE61" s="42"/>
      <c r="AK61" s="2" t="s">
        <v>3</v>
      </c>
      <c r="AL61" s="11">
        <f t="shared" ref="AL61:AW61" si="20">AL38-0.063</f>
        <v>0.39009999585151672</v>
      </c>
      <c r="AM61" s="11">
        <f t="shared" si="20"/>
        <v>0.37990000200271606</v>
      </c>
      <c r="AN61" s="11">
        <f t="shared" si="20"/>
        <v>0.25589998912811279</v>
      </c>
      <c r="AO61" s="11">
        <f t="shared" si="20"/>
        <v>0.33579998564720154</v>
      </c>
      <c r="AP61" s="11">
        <f t="shared" si="20"/>
        <v>2.897099935531616</v>
      </c>
      <c r="AQ61" s="11">
        <f t="shared" si="20"/>
        <v>2.2629000778198241</v>
      </c>
      <c r="AR61" s="11">
        <f t="shared" si="20"/>
        <v>2.5538000698089598</v>
      </c>
      <c r="AS61" s="11">
        <f t="shared" si="20"/>
        <v>1.4685999984741211</v>
      </c>
      <c r="AT61" s="11">
        <f t="shared" si="20"/>
        <v>1.9569999809265137</v>
      </c>
      <c r="AU61" s="11">
        <f t="shared" si="20"/>
        <v>1.1981000537872315</v>
      </c>
      <c r="AV61" s="11">
        <f t="shared" si="20"/>
        <v>0.95329996299743658</v>
      </c>
      <c r="AW61" s="11">
        <f t="shared" si="20"/>
        <v>3.6753000850677489</v>
      </c>
      <c r="BF61" s="2" t="s">
        <v>6</v>
      </c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</row>
    <row r="62" spans="1:70">
      <c r="A62" s="13"/>
      <c r="B62" s="13"/>
      <c r="D62" s="8">
        <v>1583.4984045610388</v>
      </c>
      <c r="H62" s="8">
        <v>2174.7631436132597</v>
      </c>
      <c r="L62" s="8">
        <v>2226.9021014077921</v>
      </c>
      <c r="O62" s="42"/>
      <c r="Q62" s="5"/>
      <c r="R62" s="5"/>
      <c r="T62" s="8">
        <v>8542.3088014346176</v>
      </c>
      <c r="X62" s="8">
        <v>1655.6125034599102</v>
      </c>
      <c r="AB62" s="8">
        <v>12170.922144436257</v>
      </c>
      <c r="AE62" s="42" t="s">
        <v>88</v>
      </c>
      <c r="AK62" s="2" t="s">
        <v>4</v>
      </c>
      <c r="AL62" s="11">
        <f>AL39-0.063</f>
        <v>1.096500002861023</v>
      </c>
      <c r="AM62" s="11">
        <f>AM39-0.063</f>
        <v>0.51650001955032354</v>
      </c>
      <c r="AN62" s="11">
        <f>AN39-0.063</f>
        <v>0.62990000200271612</v>
      </c>
      <c r="AO62" s="11">
        <f>AO39-0.063</f>
        <v>0.46989997577667236</v>
      </c>
      <c r="AP62" s="11"/>
      <c r="AQ62" s="11"/>
      <c r="AR62" s="11"/>
      <c r="AS62" s="11"/>
      <c r="AT62" s="11"/>
      <c r="AU62" s="11"/>
      <c r="AV62" s="11"/>
      <c r="AW62" s="11"/>
    </row>
    <row r="63" spans="1:70">
      <c r="A63" s="13"/>
      <c r="B63" s="13"/>
      <c r="D63" s="8">
        <v>1447.301959919115</v>
      </c>
      <c r="H63" s="8">
        <v>1930.7619937969132</v>
      </c>
      <c r="L63" s="8">
        <v>1707.2611019776996</v>
      </c>
      <c r="O63" s="42"/>
      <c r="Q63" s="54" t="s">
        <v>89</v>
      </c>
      <c r="R63" s="5"/>
      <c r="T63" s="8">
        <v>10371.734118917549</v>
      </c>
      <c r="X63" s="8">
        <v>1709.9626159709792</v>
      </c>
      <c r="AB63" s="8">
        <v>11005.716550698256</v>
      </c>
      <c r="AE63" s="42"/>
      <c r="AK63" s="2" t="s">
        <v>5</v>
      </c>
      <c r="AL63" s="11">
        <f t="shared" ref="AL63:AW64" si="21">AL40-0.063</f>
        <v>0.25690000605583191</v>
      </c>
      <c r="AM63" s="11">
        <f t="shared" si="21"/>
        <v>0.2057000036239624</v>
      </c>
      <c r="AN63" s="11">
        <f t="shared" si="21"/>
        <v>0.13729999315738678</v>
      </c>
      <c r="AO63" s="11">
        <f t="shared" si="21"/>
        <v>0.27479999613761902</v>
      </c>
      <c r="AP63" s="11">
        <f t="shared" si="21"/>
        <v>1.9528998966217042</v>
      </c>
      <c r="AQ63" s="11">
        <f t="shared" si="21"/>
        <v>0.57229998064041143</v>
      </c>
      <c r="AR63" s="11">
        <f t="shared" si="21"/>
        <v>1.210800015449524</v>
      </c>
      <c r="AS63" s="11">
        <f t="shared" si="21"/>
        <v>1.0759000415802003</v>
      </c>
      <c r="AT63" s="11">
        <f t="shared" si="21"/>
        <v>0.53950002145767217</v>
      </c>
      <c r="AU63" s="11">
        <f t="shared" si="21"/>
        <v>0.26629998636245727</v>
      </c>
      <c r="AV63" s="11">
        <f t="shared" si="21"/>
        <v>0.27020000767707825</v>
      </c>
      <c r="AW63" s="11">
        <f t="shared" si="21"/>
        <v>0.28080000829696655</v>
      </c>
    </row>
    <row r="64" spans="1:70">
      <c r="A64" s="13"/>
      <c r="B64" s="13"/>
      <c r="D64" s="8">
        <v>1851.2139175062966</v>
      </c>
      <c r="H64" s="8">
        <v>1716.3906547710151</v>
      </c>
      <c r="L64" s="8">
        <v>2368.2676654260722</v>
      </c>
      <c r="O64" s="42"/>
      <c r="Q64" s="5"/>
      <c r="R64" s="5"/>
      <c r="T64" s="8">
        <v>9715.1546639583339</v>
      </c>
      <c r="X64" s="8">
        <v>1411.3712765645168</v>
      </c>
      <c r="AB64" s="8">
        <v>7709.2639469413934</v>
      </c>
      <c r="AE64" s="42"/>
      <c r="AK64" s="2" t="s">
        <v>6</v>
      </c>
      <c r="AL64" s="11">
        <f t="shared" si="21"/>
        <v>0.22359999370574951</v>
      </c>
      <c r="AM64" s="11">
        <f t="shared" si="21"/>
        <v>0.40159999680519104</v>
      </c>
      <c r="AN64" s="11">
        <f t="shared" si="21"/>
        <v>0.17410000514984131</v>
      </c>
      <c r="AO64" s="11">
        <f t="shared" si="21"/>
        <v>0.25780000638961792</v>
      </c>
      <c r="AP64" s="11">
        <f t="shared" si="21"/>
        <v>1.0795000429153443</v>
      </c>
      <c r="AQ64" s="11">
        <f t="shared" si="21"/>
        <v>1.6341999406814576</v>
      </c>
      <c r="AR64" s="11">
        <f t="shared" si="21"/>
        <v>1.2260000343322754</v>
      </c>
      <c r="AS64" s="11">
        <f t="shared" si="21"/>
        <v>1.02789994430542</v>
      </c>
      <c r="AT64" s="11">
        <f t="shared" si="21"/>
        <v>2.6079001064300535</v>
      </c>
      <c r="AU64" s="11">
        <f t="shared" si="21"/>
        <v>0.70190002870559698</v>
      </c>
      <c r="AV64" s="11">
        <f t="shared" si="21"/>
        <v>2.1460001106262205</v>
      </c>
      <c r="AW64" s="11">
        <f t="shared" si="21"/>
        <v>1.9005000228881836</v>
      </c>
      <c r="BD64" t="s">
        <v>69</v>
      </c>
      <c r="BE64" s="13" t="s">
        <v>82</v>
      </c>
      <c r="BF64" s="2" t="s">
        <v>1</v>
      </c>
      <c r="BG64" s="2">
        <v>1</v>
      </c>
      <c r="BH64" s="2">
        <v>2</v>
      </c>
      <c r="BI64" s="2">
        <v>3</v>
      </c>
      <c r="BJ64" s="2">
        <v>4</v>
      </c>
      <c r="BK64" s="2">
        <v>5</v>
      </c>
      <c r="BL64" s="2">
        <v>6</v>
      </c>
      <c r="BM64" s="2">
        <v>7</v>
      </c>
      <c r="BN64" s="2">
        <v>8</v>
      </c>
      <c r="BO64" s="2">
        <v>9</v>
      </c>
      <c r="BP64" s="2">
        <v>10</v>
      </c>
      <c r="BQ64" s="2">
        <v>11</v>
      </c>
      <c r="BR64" s="2">
        <v>12</v>
      </c>
    </row>
    <row r="65" spans="1:71">
      <c r="A65" s="13"/>
      <c r="B65" s="13"/>
      <c r="C65" s="58" t="s">
        <v>40</v>
      </c>
      <c r="D65" s="59"/>
      <c r="E65" s="59"/>
      <c r="F65" s="60"/>
      <c r="G65" s="55" t="s">
        <v>41</v>
      </c>
      <c r="H65" s="56"/>
      <c r="I65" s="56"/>
      <c r="J65" s="57"/>
      <c r="K65" s="58" t="s">
        <v>42</v>
      </c>
      <c r="L65" s="59"/>
      <c r="M65" s="59"/>
      <c r="N65" s="60"/>
      <c r="O65" s="42"/>
      <c r="Q65" s="5"/>
      <c r="R65" s="5"/>
      <c r="T65" s="8">
        <v>10170.865067037203</v>
      </c>
      <c r="X65" s="8">
        <v>1779.9724203882367</v>
      </c>
      <c r="AB65" s="8">
        <v>10340.712665569859</v>
      </c>
      <c r="AE65" s="42"/>
      <c r="AK65" s="2" t="s">
        <v>7</v>
      </c>
      <c r="AL65" s="11">
        <f>AL42-0.063</f>
        <v>0.64239999008178716</v>
      </c>
      <c r="AM65" s="11">
        <f>AM42-0.063</f>
        <v>0.67569997262954717</v>
      </c>
      <c r="AN65" s="11">
        <f>AN42-0.063</f>
        <v>0.97339996051788336</v>
      </c>
      <c r="AO65" s="11">
        <f>AO42-0.063</f>
        <v>0.9854000444412232</v>
      </c>
      <c r="AP65" s="11"/>
      <c r="AQ65" s="11"/>
      <c r="AR65" s="11"/>
      <c r="AS65" s="11"/>
      <c r="AT65" s="11"/>
      <c r="AU65" s="11"/>
      <c r="AV65" s="11"/>
      <c r="AW65" s="11"/>
      <c r="BF65" s="2" t="s">
        <v>2</v>
      </c>
      <c r="BG65" s="8">
        <f>(BG57*1000*0.25)/(BG50*0.01*10)</f>
        <v>180.33370564294901</v>
      </c>
      <c r="BH65" s="8">
        <f t="shared" ref="BH65:BR65" si="22">(BH57*1000*0.25)/(BH50*0.01*10)</f>
        <v>146.04086350843812</v>
      </c>
      <c r="BI65" s="8">
        <f t="shared" si="22"/>
        <v>211.83035043612537</v>
      </c>
      <c r="BJ65" s="8">
        <f t="shared" si="22"/>
        <v>220.61973858783145</v>
      </c>
      <c r="BK65" s="8">
        <f t="shared" si="22"/>
        <v>1499.8092605841778</v>
      </c>
      <c r="BL65" s="8">
        <f t="shared" si="22"/>
        <v>1418.6940402995829</v>
      </c>
      <c r="BM65" s="8">
        <f t="shared" si="22"/>
        <v>1142.9247780698779</v>
      </c>
      <c r="BN65" s="8">
        <f t="shared" si="22"/>
        <v>1406.1573633571747</v>
      </c>
      <c r="BO65" s="8">
        <f t="shared" si="22"/>
        <v>218.33117977232467</v>
      </c>
      <c r="BP65" s="8">
        <f t="shared" si="22"/>
        <v>282.22042088508351</v>
      </c>
      <c r="BQ65" s="8">
        <f t="shared" si="22"/>
        <v>215.53229470941201</v>
      </c>
      <c r="BR65" s="8">
        <f t="shared" si="22"/>
        <v>238.60739765208672</v>
      </c>
    </row>
    <row r="66" spans="1:71">
      <c r="A66" s="13"/>
      <c r="B66" s="13"/>
      <c r="D66" s="8">
        <v>13374.59830407385</v>
      </c>
      <c r="H66" s="8">
        <v>11988.023031307483</v>
      </c>
      <c r="L66" s="8">
        <v>5165.456038633678</v>
      </c>
      <c r="O66" s="42"/>
      <c r="Q66" s="5"/>
      <c r="R66" s="5"/>
      <c r="S66" s="55" t="s">
        <v>37</v>
      </c>
      <c r="T66" s="56"/>
      <c r="U66" s="56"/>
      <c r="V66" s="57"/>
      <c r="W66" s="58" t="s">
        <v>38</v>
      </c>
      <c r="X66" s="59"/>
      <c r="Y66" s="59"/>
      <c r="Z66" s="60"/>
      <c r="AA66" s="55" t="s">
        <v>39</v>
      </c>
      <c r="AB66" s="56"/>
      <c r="AC66" s="56"/>
      <c r="AD66" s="57"/>
      <c r="AE66" s="42"/>
      <c r="AK66" s="2" t="s">
        <v>14</v>
      </c>
      <c r="BF66" s="2" t="s">
        <v>3</v>
      </c>
      <c r="BG66" s="8">
        <f t="shared" ref="BG66:BR68" si="23">(BG58*1000*0.25)/(BG51*0.01*10)</f>
        <v>2047.275609808067</v>
      </c>
      <c r="BH66" s="8">
        <f t="shared" si="23"/>
        <v>2758.2873566096237</v>
      </c>
      <c r="BI66" s="8">
        <f t="shared" si="23"/>
        <v>2474.6488316808309</v>
      </c>
      <c r="BJ66" s="8">
        <f t="shared" si="23"/>
        <v>1946.5461308072092</v>
      </c>
      <c r="BK66" s="8">
        <f t="shared" si="23"/>
        <v>339.82632229416635</v>
      </c>
      <c r="BL66" s="8">
        <f t="shared" si="23"/>
        <v>352.48995573542595</v>
      </c>
      <c r="BM66" s="8">
        <f t="shared" si="23"/>
        <v>241.06946978777691</v>
      </c>
      <c r="BN66" s="8">
        <f t="shared" si="23"/>
        <v>286.27988343026465</v>
      </c>
      <c r="BO66" s="8">
        <f t="shared" si="23"/>
        <v>1493.7324764012108</v>
      </c>
      <c r="BP66" s="8">
        <f t="shared" si="23"/>
        <v>1538.9393150043807</v>
      </c>
      <c r="BQ66" s="8">
        <f t="shared" si="23"/>
        <v>1813.5084144949374</v>
      </c>
      <c r="BR66" s="8">
        <f t="shared" si="23"/>
        <v>1639.2446442785624</v>
      </c>
    </row>
    <row r="67" spans="1:71">
      <c r="A67" s="13"/>
      <c r="B67" s="13"/>
      <c r="D67" s="8">
        <v>12613.014429743891</v>
      </c>
      <c r="H67" s="8">
        <v>10789.104457568903</v>
      </c>
      <c r="L67" s="8">
        <v>4480.8675426761738</v>
      </c>
      <c r="O67" s="42"/>
      <c r="Q67" s="5"/>
      <c r="R67" s="5"/>
      <c r="T67" s="8">
        <v>1525.3506362403361</v>
      </c>
      <c r="X67" s="8">
        <v>12427.248118124335</v>
      </c>
      <c r="AB67" s="8">
        <v>1409.9713296810282</v>
      </c>
      <c r="AE67" s="42"/>
      <c r="AK67" s="2" t="s">
        <v>15</v>
      </c>
      <c r="BF67" s="2" t="s">
        <v>4</v>
      </c>
      <c r="BG67" s="8">
        <f t="shared" si="23"/>
        <v>1651.250459965531</v>
      </c>
      <c r="BH67" s="8">
        <f t="shared" si="23"/>
        <v>1313.6044177983465</v>
      </c>
      <c r="BI67" s="8">
        <f t="shared" si="23"/>
        <v>1350.5367181956308</v>
      </c>
      <c r="BJ67" s="8">
        <f t="shared" si="23"/>
        <v>1313.3123842910807</v>
      </c>
      <c r="BK67" s="8">
        <f t="shared" si="23"/>
        <v>693.44561028203134</v>
      </c>
      <c r="BL67" s="8">
        <f t="shared" si="23"/>
        <v>775.55747068328833</v>
      </c>
      <c r="BM67" s="8">
        <f t="shared" si="23"/>
        <v>793.97143739536432</v>
      </c>
      <c r="BN67" s="8">
        <f t="shared" si="23"/>
        <v>635.17772403458821</v>
      </c>
      <c r="BO67" s="8">
        <f t="shared" si="23"/>
        <v>1188.3576432605728</v>
      </c>
      <c r="BP67" s="8">
        <f t="shared" si="23"/>
        <v>1024.438003198585</v>
      </c>
      <c r="BQ67" s="8">
        <f t="shared" si="23"/>
        <v>1055.0971088080248</v>
      </c>
      <c r="BR67" s="8">
        <f t="shared" si="23"/>
        <v>1434.349606936011</v>
      </c>
    </row>
    <row r="68" spans="1:71">
      <c r="A68" s="13"/>
      <c r="B68" s="13"/>
      <c r="D68" s="8">
        <v>10989.697607949824</v>
      </c>
      <c r="H68" s="8">
        <v>10738.598743434204</v>
      </c>
      <c r="L68" s="8">
        <v>6340.7465578418696</v>
      </c>
      <c r="O68" s="42"/>
      <c r="Q68" s="5"/>
      <c r="R68" s="5"/>
      <c r="T68" s="8">
        <v>1851.9837421321486</v>
      </c>
      <c r="X68" s="8">
        <v>11396.20260029991</v>
      </c>
      <c r="AB68" s="8">
        <v>1896.0899223959407</v>
      </c>
      <c r="AE68" s="42"/>
      <c r="BF68" s="2" t="s">
        <v>5</v>
      </c>
      <c r="BG68" s="8">
        <f t="shared" si="23"/>
        <v>1494.7249497583975</v>
      </c>
      <c r="BH68" s="8">
        <f t="shared" si="23"/>
        <v>1362.8253790705467</v>
      </c>
      <c r="BI68" s="8">
        <f t="shared" si="23"/>
        <v>1029.2446988827523</v>
      </c>
      <c r="BJ68" s="8">
        <f t="shared" si="23"/>
        <v>1416.5104312586054</v>
      </c>
      <c r="BK68" s="8">
        <f t="shared" si="23"/>
        <v>2127.8838352196603</v>
      </c>
      <c r="BL68" s="8">
        <f t="shared" si="23"/>
        <v>1439.7733682223843</v>
      </c>
      <c r="BM68" s="8">
        <f t="shared" si="23"/>
        <v>1113.8662676776637</v>
      </c>
      <c r="BN68" s="8">
        <f t="shared" si="23"/>
        <v>1529.0122231374619</v>
      </c>
      <c r="BO68" s="8">
        <f t="shared" si="23"/>
        <v>769.01255523159512</v>
      </c>
      <c r="BP68" s="8">
        <f t="shared" si="23"/>
        <v>1220.2668939956266</v>
      </c>
      <c r="BQ68" s="8">
        <f t="shared" si="23"/>
        <v>1533.101140726212</v>
      </c>
      <c r="BR68" s="8">
        <f t="shared" si="23"/>
        <v>1389.3276038439369</v>
      </c>
    </row>
    <row r="69" spans="1:71">
      <c r="A69" s="13"/>
      <c r="B69" s="13"/>
      <c r="D69" s="8">
        <v>12285.607188680542</v>
      </c>
      <c r="H69" s="8">
        <v>12305.98049398102</v>
      </c>
      <c r="L69" s="8">
        <v>4194.2337181940647</v>
      </c>
      <c r="O69" s="42"/>
      <c r="Q69" s="5"/>
      <c r="R69" s="5"/>
      <c r="T69" s="8">
        <v>1718.6542680901753</v>
      </c>
      <c r="X69" s="8">
        <v>12290.959699894382</v>
      </c>
      <c r="AB69" s="8">
        <v>1352.7946022515664</v>
      </c>
      <c r="AE69" s="42"/>
      <c r="AK69" s="13" t="s">
        <v>71</v>
      </c>
      <c r="BF69" s="2" t="s">
        <v>6</v>
      </c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</row>
    <row r="70" spans="1:71">
      <c r="A70" s="13" t="s">
        <v>86</v>
      </c>
      <c r="B70" s="13"/>
      <c r="C70" s="55" t="s">
        <v>43</v>
      </c>
      <c r="D70" s="56"/>
      <c r="E70" s="56"/>
      <c r="F70" s="57"/>
      <c r="G70" s="58" t="s">
        <v>44</v>
      </c>
      <c r="H70" s="59"/>
      <c r="I70" s="59"/>
      <c r="J70" s="60"/>
      <c r="K70" s="55" t="s">
        <v>45</v>
      </c>
      <c r="L70" s="56"/>
      <c r="M70" s="56"/>
      <c r="N70" s="57"/>
      <c r="Q70" s="5"/>
      <c r="R70" s="5"/>
      <c r="T70" s="8">
        <v>1844.7212936356077</v>
      </c>
      <c r="X70" s="8">
        <v>13092.119339366649</v>
      </c>
      <c r="AB70" s="8">
        <v>1421.0125293413348</v>
      </c>
      <c r="AE70" s="42"/>
      <c r="AK70" s="2" t="s">
        <v>1</v>
      </c>
      <c r="AL70" s="2">
        <v>1</v>
      </c>
      <c r="AM70" s="2">
        <v>2</v>
      </c>
      <c r="AN70" s="2">
        <v>3</v>
      </c>
      <c r="AO70" s="2">
        <v>4</v>
      </c>
      <c r="AP70" s="2">
        <v>5</v>
      </c>
      <c r="AQ70" s="2">
        <v>6</v>
      </c>
      <c r="AR70" s="2">
        <v>7</v>
      </c>
      <c r="AS70" s="2">
        <v>8</v>
      </c>
      <c r="AT70" s="2">
        <v>9</v>
      </c>
      <c r="AU70" s="2">
        <v>10</v>
      </c>
      <c r="AV70" s="2">
        <v>11</v>
      </c>
      <c r="AW70" s="2">
        <v>12</v>
      </c>
    </row>
    <row r="71" spans="1:71">
      <c r="A71" s="13"/>
      <c r="B71" s="13"/>
      <c r="D71" s="8">
        <v>367.01129176958017</v>
      </c>
      <c r="H71" s="8">
        <v>1085.2074190967517</v>
      </c>
      <c r="L71" s="8">
        <v>305.10164631985515</v>
      </c>
      <c r="Q71" s="5"/>
      <c r="R71" s="5"/>
      <c r="S71" s="58" t="s">
        <v>40</v>
      </c>
      <c r="T71" s="59"/>
      <c r="U71" s="59"/>
      <c r="V71" s="60"/>
      <c r="W71" s="55" t="s">
        <v>41</v>
      </c>
      <c r="X71" s="56"/>
      <c r="Y71" s="56"/>
      <c r="Z71" s="57"/>
      <c r="AA71" s="58" t="s">
        <v>42</v>
      </c>
      <c r="AB71" s="59"/>
      <c r="AC71" s="59"/>
      <c r="AD71" s="60"/>
      <c r="AE71" s="42"/>
      <c r="AK71" s="2" t="s">
        <v>2</v>
      </c>
      <c r="AL71" s="8">
        <f>(AL60*1000*0.25)/(AL50*7*0.01)</f>
        <v>1892.9488772831423</v>
      </c>
      <c r="AM71" s="8">
        <f t="shared" ref="AM71:AW71" si="24">(AM60*1000*0.25)/(AM50*7*0.01)</f>
        <v>2246.2120563663671</v>
      </c>
      <c r="AN71" s="8">
        <f t="shared" si="24"/>
        <v>1340.7029904098242</v>
      </c>
      <c r="AO71" s="8">
        <f t="shared" si="24"/>
        <v>3261.3438934018259</v>
      </c>
      <c r="AP71" s="8">
        <f t="shared" si="24"/>
        <v>2269.6629086681778</v>
      </c>
      <c r="AQ71" s="8">
        <f t="shared" si="24"/>
        <v>2535.830291959337</v>
      </c>
      <c r="AR71" s="8">
        <f t="shared" si="24"/>
        <v>3084.6425162637192</v>
      </c>
      <c r="AS71" s="8">
        <f t="shared" si="24"/>
        <v>1830.0277949739361</v>
      </c>
      <c r="AT71" s="8">
        <f t="shared" si="24"/>
        <v>804.27998689030858</v>
      </c>
      <c r="AU71" s="8">
        <f t="shared" si="24"/>
        <v>1388.4708941313706</v>
      </c>
      <c r="AV71" s="8">
        <f t="shared" si="24"/>
        <v>1437.1658280622812</v>
      </c>
      <c r="AW71" s="8">
        <f t="shared" si="24"/>
        <v>2425.1259670201985</v>
      </c>
      <c r="BG71" s="53"/>
      <c r="BH71" s="53" t="s">
        <v>88</v>
      </c>
      <c r="BI71" s="53"/>
    </row>
    <row r="72" spans="1:71">
      <c r="A72" s="13"/>
      <c r="B72" s="13"/>
      <c r="D72" s="8">
        <v>296.60500084500023</v>
      </c>
      <c r="H72" s="8">
        <v>1284.8462602683155</v>
      </c>
      <c r="L72" s="8">
        <v>275.43413934677608</v>
      </c>
      <c r="Q72" s="5"/>
      <c r="R72" s="5"/>
      <c r="T72" s="8">
        <v>11129.468924764367</v>
      </c>
      <c r="X72" s="8">
        <v>8206.306496667954</v>
      </c>
      <c r="AB72" s="8">
        <v>5298.9867753720546</v>
      </c>
      <c r="AE72" s="42"/>
      <c r="AK72" s="2" t="s">
        <v>3</v>
      </c>
      <c r="AL72" s="8">
        <f t="shared" ref="AL72:AW72" si="25">(AL61*1000*0.25)/(AL51*7*0.01)</f>
        <v>1938.7897682672958</v>
      </c>
      <c r="AM72" s="8">
        <f t="shared" si="25"/>
        <v>1997.3291765471843</v>
      </c>
      <c r="AN72" s="8">
        <f t="shared" si="25"/>
        <v>1643.4607476818046</v>
      </c>
      <c r="AO72" s="8">
        <f t="shared" si="25"/>
        <v>1669.1518997136036</v>
      </c>
      <c r="AP72" s="8">
        <f t="shared" si="25"/>
        <v>12975.652833491171</v>
      </c>
      <c r="AQ72" s="8">
        <f t="shared" si="25"/>
        <v>11872.757447448519</v>
      </c>
      <c r="AR72" s="8">
        <f t="shared" si="25"/>
        <v>7766.9372835494842</v>
      </c>
      <c r="AS72" s="8">
        <f t="shared" si="25"/>
        <v>10172.613997750102</v>
      </c>
      <c r="AT72" s="8">
        <f t="shared" si="25"/>
        <v>15330.742500129372</v>
      </c>
      <c r="AU72" s="8">
        <f t="shared" si="25"/>
        <v>6794.1070905071074</v>
      </c>
      <c r="AV72" s="8">
        <f t="shared" si="25"/>
        <v>8215.8365526107318</v>
      </c>
      <c r="AW72" s="8">
        <f t="shared" si="25"/>
        <v>11651.049317664874</v>
      </c>
    </row>
    <row r="73" spans="1:71">
      <c r="A73" s="13"/>
      <c r="B73" s="13"/>
      <c r="D73" s="8">
        <v>404.1798241551889</v>
      </c>
      <c r="H73" s="8">
        <v>1719.5319417363798</v>
      </c>
      <c r="L73" s="8">
        <v>460.02010021945495</v>
      </c>
      <c r="Q73" s="5"/>
      <c r="R73" s="5"/>
      <c r="T73" s="8">
        <v>9795.240080742451</v>
      </c>
      <c r="X73" s="8">
        <v>10629.177339479747</v>
      </c>
      <c r="AB73" s="8">
        <v>5800.20371586295</v>
      </c>
      <c r="AE73" s="42"/>
      <c r="AK73" s="2" t="s">
        <v>4</v>
      </c>
      <c r="AL73" s="8">
        <f>(AL62*1000*0.25)/(AL52*7*0.01)</f>
        <v>4703.4247785691441</v>
      </c>
      <c r="AM73" s="8">
        <f>(AM62*1000*0.25)/(AM52*7*0.01)</f>
        <v>3254.4864970340122</v>
      </c>
      <c r="AN73" s="8">
        <f>(AN62*1000*0.25)/(AN52*7*0.01)</f>
        <v>3068.2526399611293</v>
      </c>
      <c r="AO73" s="8">
        <f>(AO62*1000*0.25)/(AO52*7*0.01)</f>
        <v>3436.1471626636089</v>
      </c>
      <c r="AP73" s="8"/>
      <c r="AQ73" s="8"/>
      <c r="AR73" s="8"/>
      <c r="AS73" s="8"/>
      <c r="AT73" s="8"/>
      <c r="AU73" s="8"/>
      <c r="AV73" s="8"/>
      <c r="AW73" s="8"/>
      <c r="BD73" s="13"/>
      <c r="BE73" s="13" t="s">
        <v>88</v>
      </c>
      <c r="BF73" s="13"/>
      <c r="BG73" s="55" t="s">
        <v>43</v>
      </c>
      <c r="BH73" s="56"/>
      <c r="BI73" s="56"/>
      <c r="BJ73" s="57"/>
      <c r="BK73" s="58" t="s">
        <v>44</v>
      </c>
      <c r="BL73" s="59"/>
      <c r="BM73" s="59"/>
      <c r="BN73" s="60"/>
      <c r="BO73" s="55" t="s">
        <v>45</v>
      </c>
      <c r="BP73" s="56"/>
      <c r="BQ73" s="56"/>
      <c r="BR73" s="57"/>
      <c r="BS73" s="42"/>
    </row>
    <row r="74" spans="1:71">
      <c r="A74" s="13"/>
      <c r="B74" s="13"/>
      <c r="D74" s="8">
        <v>462.3545757915374</v>
      </c>
      <c r="H74" s="8">
        <v>1953.7704904542675</v>
      </c>
      <c r="L74" s="8">
        <v>396.69461936299354</v>
      </c>
      <c r="Q74" s="65" t="s">
        <v>85</v>
      </c>
      <c r="R74" s="65"/>
      <c r="T74" s="8">
        <v>11396.975877424029</v>
      </c>
      <c r="X74" s="8">
        <v>10565.98313506504</v>
      </c>
      <c r="AB74" s="8">
        <v>4295.3668397941619</v>
      </c>
      <c r="AE74" s="42"/>
      <c r="AK74" s="2" t="s">
        <v>5</v>
      </c>
      <c r="AL74" s="8">
        <f t="shared" ref="AL74:AW75" si="26">(AL63*1000*0.25)/(AL53*7*0.01)</f>
        <v>1859.9229983074315</v>
      </c>
      <c r="AM74" s="8">
        <f t="shared" si="26"/>
        <v>1580.2169728724132</v>
      </c>
      <c r="AN74" s="8">
        <f t="shared" si="26"/>
        <v>1432.1177639602301</v>
      </c>
      <c r="AO74" s="8">
        <f t="shared" si="26"/>
        <v>1498.135553890392</v>
      </c>
      <c r="AP74" s="8">
        <f t="shared" si="26"/>
        <v>8141.2893685858462</v>
      </c>
      <c r="AQ74" s="8">
        <f t="shared" si="26"/>
        <v>7567.3025747089223</v>
      </c>
      <c r="AR74" s="8">
        <f t="shared" si="26"/>
        <v>8360.9550858430284</v>
      </c>
      <c r="AS74" s="8">
        <f t="shared" si="26"/>
        <v>6866.5123239723489</v>
      </c>
      <c r="AT74" s="8">
        <f t="shared" si="26"/>
        <v>2897.8580637251657</v>
      </c>
      <c r="AU74" s="8">
        <f t="shared" si="26"/>
        <v>1698.3417945905812</v>
      </c>
      <c r="AV74" s="8">
        <f t="shared" si="26"/>
        <v>1651.5488408816291</v>
      </c>
      <c r="AW74" s="8">
        <f t="shared" si="26"/>
        <v>1825.7003031016752</v>
      </c>
      <c r="BD74" s="13"/>
      <c r="BE74" s="13"/>
      <c r="BF74" s="13"/>
      <c r="BH74" s="8">
        <v>180.33370564294901</v>
      </c>
      <c r="BL74" s="8">
        <v>1499.8092605841778</v>
      </c>
      <c r="BP74" s="8">
        <v>218.33117977232467</v>
      </c>
      <c r="BS74" s="42"/>
    </row>
    <row r="75" spans="1:71">
      <c r="A75" s="13"/>
      <c r="B75" s="13"/>
      <c r="C75" s="58" t="s">
        <v>46</v>
      </c>
      <c r="D75" s="59"/>
      <c r="E75" s="59"/>
      <c r="F75" s="60"/>
      <c r="G75" s="55" t="s">
        <v>47</v>
      </c>
      <c r="H75" s="56"/>
      <c r="I75" s="56"/>
      <c r="J75" s="57"/>
      <c r="K75" s="58" t="s">
        <v>48</v>
      </c>
      <c r="L75" s="59"/>
      <c r="M75" s="59"/>
      <c r="N75" s="60"/>
      <c r="Q75" s="65"/>
      <c r="R75" s="65"/>
      <c r="T75" s="8">
        <v>11029.802452089372</v>
      </c>
      <c r="X75" s="8">
        <v>5520.7352535885284</v>
      </c>
      <c r="AB75" s="8">
        <v>7888.3049463377165</v>
      </c>
      <c r="AE75" s="42"/>
      <c r="AK75" s="2" t="s">
        <v>6</v>
      </c>
      <c r="AL75" s="8">
        <f t="shared" si="26"/>
        <v>1135.3019727150329</v>
      </c>
      <c r="AM75" s="8">
        <f t="shared" si="26"/>
        <v>2117.0268915532333</v>
      </c>
      <c r="AN75" s="8">
        <f t="shared" si="26"/>
        <v>1514.7033586005789</v>
      </c>
      <c r="AO75" s="8">
        <f t="shared" si="26"/>
        <v>1155.9501531188323</v>
      </c>
      <c r="AP75" s="8">
        <f t="shared" si="26"/>
        <v>9067.1620719381754</v>
      </c>
      <c r="AQ75" s="8">
        <f t="shared" si="26"/>
        <v>9030.5250712488141</v>
      </c>
      <c r="AR75" s="8">
        <f t="shared" si="26"/>
        <v>9791.0810032726713</v>
      </c>
      <c r="AS75" s="8">
        <f t="shared" si="26"/>
        <v>9141.1139366031839</v>
      </c>
      <c r="AT75" s="8">
        <f t="shared" si="26"/>
        <v>11070.877241567079</v>
      </c>
      <c r="AU75" s="8">
        <f t="shared" si="26"/>
        <v>7145.9118737034569</v>
      </c>
      <c r="AV75" s="8">
        <f t="shared" si="26"/>
        <v>9079.8321041342642</v>
      </c>
      <c r="AW75" s="8">
        <f t="shared" si="26"/>
        <v>9303.0429372136587</v>
      </c>
      <c r="BD75" s="13"/>
      <c r="BE75" s="13"/>
      <c r="BF75" s="13"/>
      <c r="BH75" s="8">
        <v>146.04086350843812</v>
      </c>
      <c r="BL75" s="8">
        <v>1418.6940402995829</v>
      </c>
      <c r="BP75" s="8">
        <v>282.22042088508351</v>
      </c>
      <c r="BS75" s="42"/>
    </row>
    <row r="76" spans="1:71">
      <c r="A76" s="13"/>
      <c r="B76" s="13"/>
      <c r="D76" s="8">
        <v>2622.4982915806604</v>
      </c>
      <c r="H76" s="8">
        <v>334.00427869872243</v>
      </c>
      <c r="L76" s="8">
        <v>1320.0574504824153</v>
      </c>
      <c r="Q76" s="65"/>
      <c r="R76" s="65"/>
      <c r="S76" s="55" t="s">
        <v>43</v>
      </c>
      <c r="T76" s="56"/>
      <c r="U76" s="56"/>
      <c r="V76" s="57"/>
      <c r="W76" s="58" t="s">
        <v>44</v>
      </c>
      <c r="X76" s="59"/>
      <c r="Y76" s="59"/>
      <c r="Z76" s="60"/>
      <c r="AA76" s="55" t="s">
        <v>45</v>
      </c>
      <c r="AB76" s="56"/>
      <c r="AC76" s="56"/>
      <c r="AD76" s="57"/>
      <c r="AK76" s="2" t="s">
        <v>7</v>
      </c>
      <c r="AL76" s="8">
        <f>(AL65*1000*0.25)/(AL55*7*0.01)</f>
        <v>3610.7739232494882</v>
      </c>
      <c r="AM76" s="8">
        <f>(AM65*1000*0.25)/(AM55*7*0.01)</f>
        <v>3411.3855878765585</v>
      </c>
      <c r="AN76" s="8">
        <f>(AN65*1000*0.25)/(AN55*7*0.01)</f>
        <v>3491.0910086621561</v>
      </c>
      <c r="AO76" s="8">
        <f>(AO65*1000*0.25)/(AO55*7*0.01)</f>
        <v>3616.9432227392081</v>
      </c>
      <c r="AP76" s="8"/>
      <c r="AQ76" s="8"/>
      <c r="AR76" s="8"/>
      <c r="AS76" s="8"/>
      <c r="AT76" s="8"/>
      <c r="AU76" s="8"/>
      <c r="AV76" s="8"/>
      <c r="AW76" s="8"/>
      <c r="BD76" s="13"/>
      <c r="BE76" s="13"/>
      <c r="BF76" s="13"/>
      <c r="BH76" s="8">
        <v>211.83035043612537</v>
      </c>
      <c r="BL76" s="8">
        <v>1142.9247780698779</v>
      </c>
      <c r="BP76" s="8">
        <v>215.53229470941201</v>
      </c>
      <c r="BS76" s="42"/>
    </row>
    <row r="77" spans="1:71">
      <c r="A77" s="13"/>
      <c r="B77" s="13"/>
      <c r="D77" s="8">
        <v>2546.0617832801572</v>
      </c>
      <c r="H77" s="8">
        <v>403.85560101786626</v>
      </c>
      <c r="L77" s="8">
        <v>1560.3088882791415</v>
      </c>
      <c r="Q77" s="65"/>
      <c r="R77" s="65"/>
      <c r="T77" s="8">
        <v>1650.5811743495167</v>
      </c>
      <c r="X77" s="8">
        <v>667.68831679541961</v>
      </c>
      <c r="AB77" s="8">
        <v>1248.5115689956492</v>
      </c>
      <c r="AK77" s="2" t="s">
        <v>14</v>
      </c>
      <c r="BD77" s="13"/>
      <c r="BE77" s="13" t="s">
        <v>9</v>
      </c>
      <c r="BF77" s="13"/>
      <c r="BH77" s="8">
        <v>220.61973858783145</v>
      </c>
      <c r="BL77" s="8">
        <v>1406.1573633571747</v>
      </c>
      <c r="BP77" s="8">
        <v>238.60739765208672</v>
      </c>
      <c r="BS77" s="42"/>
    </row>
    <row r="78" spans="1:71">
      <c r="A78" s="13"/>
      <c r="B78" s="13"/>
      <c r="D78" s="8">
        <v>2177.4901602711548</v>
      </c>
      <c r="H78" s="8">
        <v>400.36060305542793</v>
      </c>
      <c r="L78" s="8">
        <v>1405.0880528937389</v>
      </c>
      <c r="Q78" s="65"/>
      <c r="R78" s="65"/>
      <c r="T78" s="8">
        <v>1191.9676325361993</v>
      </c>
      <c r="X78" s="8">
        <v>935.66993612343958</v>
      </c>
      <c r="AB78" s="8">
        <v>2277.008046672599</v>
      </c>
      <c r="AK78" s="2" t="s">
        <v>15</v>
      </c>
      <c r="BD78" s="13"/>
      <c r="BE78" s="13"/>
      <c r="BF78" s="13"/>
      <c r="BG78" s="58" t="s">
        <v>46</v>
      </c>
      <c r="BH78" s="59"/>
      <c r="BI78" s="59"/>
      <c r="BJ78" s="60"/>
      <c r="BK78" s="55" t="s">
        <v>47</v>
      </c>
      <c r="BL78" s="56"/>
      <c r="BM78" s="56"/>
      <c r="BN78" s="57"/>
      <c r="BO78" s="58" t="s">
        <v>48</v>
      </c>
      <c r="BP78" s="59"/>
      <c r="BQ78" s="59"/>
      <c r="BR78" s="60"/>
      <c r="BS78" s="42"/>
    </row>
    <row r="79" spans="1:71">
      <c r="A79" s="13"/>
      <c r="B79" s="13"/>
      <c r="D79" s="8">
        <v>2808.1269473636189</v>
      </c>
      <c r="H79" s="8">
        <v>542.25154871124153</v>
      </c>
      <c r="L79" s="8">
        <v>1401.869090920301</v>
      </c>
      <c r="Q79" s="65"/>
      <c r="R79" s="65"/>
      <c r="T79" s="8">
        <v>1463.7648467577812</v>
      </c>
      <c r="X79" s="8">
        <v>1259.6889007174602</v>
      </c>
      <c r="AB79" s="8">
        <v>3234.4586922073245</v>
      </c>
      <c r="BD79" s="13"/>
      <c r="BE79" s="13"/>
      <c r="BF79" s="13"/>
      <c r="BH79" s="8">
        <v>2047.275609808067</v>
      </c>
      <c r="BL79" s="8">
        <v>339.82632229416635</v>
      </c>
      <c r="BP79" s="8">
        <v>1493.7324764012108</v>
      </c>
      <c r="BS79" s="42"/>
    </row>
    <row r="80" spans="1:71">
      <c r="A80" s="13"/>
      <c r="B80" s="13"/>
      <c r="C80" s="55" t="s">
        <v>49</v>
      </c>
      <c r="D80" s="56"/>
      <c r="E80" s="56"/>
      <c r="F80" s="57"/>
      <c r="G80" s="58" t="s">
        <v>50</v>
      </c>
      <c r="H80" s="59"/>
      <c r="I80" s="59"/>
      <c r="J80" s="60"/>
      <c r="K80" s="55" t="s">
        <v>51</v>
      </c>
      <c r="L80" s="56"/>
      <c r="M80" s="56"/>
      <c r="N80" s="57"/>
      <c r="Q80" s="65"/>
      <c r="R80" s="65"/>
      <c r="T80" s="8">
        <v>2315.6768442531124</v>
      </c>
      <c r="X80" s="8">
        <v>857.12776475128635</v>
      </c>
      <c r="AB80" s="8">
        <v>1382.6690820317365</v>
      </c>
      <c r="BD80" s="13"/>
      <c r="BE80" s="13"/>
      <c r="BF80" s="13"/>
      <c r="BH80" s="8">
        <v>2758.2873566096237</v>
      </c>
      <c r="BL80" s="8">
        <v>352.48995573542595</v>
      </c>
      <c r="BP80" s="8">
        <v>1538.9393150043807</v>
      </c>
      <c r="BS80" s="42"/>
    </row>
    <row r="81" spans="1:71">
      <c r="A81" s="13"/>
      <c r="B81" s="13"/>
      <c r="D81" s="8">
        <v>501.40220233563713</v>
      </c>
      <c r="H81" s="8">
        <v>583.17688016804573</v>
      </c>
      <c r="L81" s="8">
        <v>756.96564749185904</v>
      </c>
      <c r="Q81" s="65"/>
      <c r="R81" s="65"/>
      <c r="S81" s="58" t="s">
        <v>46</v>
      </c>
      <c r="T81" s="59"/>
      <c r="U81" s="59"/>
      <c r="V81" s="60"/>
      <c r="W81" s="55" t="s">
        <v>47</v>
      </c>
      <c r="X81" s="56"/>
      <c r="Y81" s="56"/>
      <c r="Z81" s="57"/>
      <c r="AA81" s="58" t="s">
        <v>48</v>
      </c>
      <c r="AB81" s="59"/>
      <c r="AC81" s="59"/>
      <c r="AD81" s="60"/>
      <c r="BD81" s="13"/>
      <c r="BE81" s="13"/>
      <c r="BF81" s="13"/>
      <c r="BH81" s="8">
        <v>2474.6488316808309</v>
      </c>
      <c r="BL81" s="8">
        <v>241.06946978777691</v>
      </c>
      <c r="BP81" s="8">
        <v>1813.5084144949374</v>
      </c>
      <c r="BS81" s="42"/>
    </row>
    <row r="82" spans="1:71">
      <c r="A82" s="13"/>
      <c r="B82" s="13"/>
      <c r="D82" s="8">
        <v>343.55731174262218</v>
      </c>
      <c r="H82" s="8">
        <v>551.71425087127818</v>
      </c>
      <c r="L82" s="8">
        <v>735.44049275074747</v>
      </c>
      <c r="Q82" s="65"/>
      <c r="R82" s="65"/>
      <c r="T82" s="8">
        <v>1376.7098649820207</v>
      </c>
      <c r="X82" s="8">
        <v>1052.1147738006898</v>
      </c>
      <c r="AB82" s="8">
        <v>1174.971418946403</v>
      </c>
      <c r="BD82" s="13"/>
      <c r="BE82" s="13"/>
      <c r="BF82" s="13"/>
      <c r="BH82" s="8">
        <v>1946.5461308072092</v>
      </c>
      <c r="BL82" s="8">
        <v>286.27988343026465</v>
      </c>
      <c r="BP82" s="8">
        <v>1639.2446442785624</v>
      </c>
      <c r="BS82" s="42"/>
    </row>
    <row r="83" spans="1:71">
      <c r="A83" s="13"/>
      <c r="B83" s="13"/>
      <c r="D83" s="8">
        <v>335.98623411303419</v>
      </c>
      <c r="H83" s="8">
        <v>386.57102942863179</v>
      </c>
      <c r="L83" s="8">
        <v>778.73251395802799</v>
      </c>
      <c r="Q83" s="65"/>
      <c r="R83" s="65"/>
      <c r="T83" s="8">
        <v>1330.7437556165044</v>
      </c>
      <c r="X83" s="8">
        <v>1560.6175387310197</v>
      </c>
      <c r="AB83" s="8">
        <v>1314.0001015176499</v>
      </c>
      <c r="BD83" s="5"/>
      <c r="BE83" s="5"/>
      <c r="BF83" s="5"/>
      <c r="BG83" s="55" t="s">
        <v>43</v>
      </c>
      <c r="BH83" s="56"/>
      <c r="BI83" s="56"/>
      <c r="BJ83" s="57"/>
      <c r="BK83" s="58" t="s">
        <v>44</v>
      </c>
      <c r="BL83" s="59"/>
      <c r="BM83" s="59"/>
      <c r="BN83" s="60"/>
      <c r="BO83" s="55" t="s">
        <v>45</v>
      </c>
      <c r="BP83" s="56"/>
      <c r="BQ83" s="56"/>
      <c r="BR83" s="57"/>
      <c r="BS83" s="42"/>
    </row>
    <row r="84" spans="1:71">
      <c r="A84" s="13"/>
      <c r="B84" s="13"/>
      <c r="D84" s="8">
        <v>426.60031809929819</v>
      </c>
      <c r="H84" s="8">
        <v>356.37870057947765</v>
      </c>
      <c r="L84" s="8">
        <v>878.12879863430771</v>
      </c>
      <c r="Q84" s="5"/>
      <c r="R84" s="5"/>
      <c r="T84" s="8">
        <v>1418.3673414640521</v>
      </c>
      <c r="X84" s="8">
        <v>1541.0122134390028</v>
      </c>
      <c r="AB84" s="8">
        <v>1824.1516518463281</v>
      </c>
      <c r="BD84" s="5"/>
      <c r="BE84" s="5" t="s">
        <v>88</v>
      </c>
      <c r="BF84" s="5"/>
      <c r="BH84" s="8">
        <v>1651.250459965531</v>
      </c>
      <c r="BL84" s="8">
        <v>693.44561028203134</v>
      </c>
      <c r="BP84" s="8">
        <v>1188.3576432605728</v>
      </c>
      <c r="BS84" s="42"/>
    </row>
    <row r="85" spans="1:71">
      <c r="A85" s="13"/>
      <c r="B85" s="13"/>
      <c r="C85" s="58" t="s">
        <v>52</v>
      </c>
      <c r="D85" s="59"/>
      <c r="E85" s="59"/>
      <c r="F85" s="60"/>
      <c r="G85" s="62"/>
      <c r="H85" s="63"/>
      <c r="I85" s="63"/>
      <c r="J85" s="64"/>
      <c r="K85" s="62"/>
      <c r="L85" s="63"/>
      <c r="M85" s="63"/>
      <c r="N85" s="64"/>
      <c r="Q85" s="5"/>
      <c r="R85" s="5"/>
      <c r="T85" s="8">
        <v>1353.9081956776133</v>
      </c>
      <c r="X85" s="8">
        <v>1317.9011407534033</v>
      </c>
      <c r="AB85" s="8">
        <v>1111.4112939360089</v>
      </c>
      <c r="AH85" s="13"/>
      <c r="AI85" s="13"/>
      <c r="AJ85" s="13"/>
      <c r="AK85" s="58" t="s">
        <v>35</v>
      </c>
      <c r="AL85" s="59"/>
      <c r="AM85" s="59"/>
      <c r="AN85" s="60"/>
      <c r="AO85" s="55" t="s">
        <v>36</v>
      </c>
      <c r="AP85" s="56"/>
      <c r="AQ85" s="56"/>
      <c r="AR85" s="57"/>
      <c r="AS85" s="58" t="s">
        <v>37</v>
      </c>
      <c r="AT85" s="59"/>
      <c r="AU85" s="59"/>
      <c r="AV85" s="60"/>
      <c r="BD85" s="5"/>
      <c r="BE85" s="5"/>
      <c r="BF85" s="5"/>
      <c r="BH85" s="8">
        <v>1313.6044177983465</v>
      </c>
      <c r="BL85" s="8">
        <v>775.55747068328833</v>
      </c>
      <c r="BP85" s="8">
        <v>1024.438003198585</v>
      </c>
      <c r="BS85" s="42"/>
    </row>
    <row r="86" spans="1:71">
      <c r="A86" s="13"/>
      <c r="B86" s="13"/>
      <c r="D86" s="8">
        <v>2684.4778091960939</v>
      </c>
      <c r="Q86" s="5"/>
      <c r="R86" s="5"/>
      <c r="S86" s="55" t="s">
        <v>49</v>
      </c>
      <c r="T86" s="56"/>
      <c r="U86" s="56"/>
      <c r="V86" s="57"/>
      <c r="W86" s="58" t="s">
        <v>50</v>
      </c>
      <c r="X86" s="59"/>
      <c r="Y86" s="59"/>
      <c r="Z86" s="60"/>
      <c r="AA86" s="55" t="s">
        <v>51</v>
      </c>
      <c r="AB86" s="56"/>
      <c r="AC86" s="56"/>
      <c r="AD86" s="57"/>
      <c r="AH86" s="13"/>
      <c r="AI86" s="13"/>
      <c r="AJ86" s="13"/>
      <c r="AL86" s="8">
        <v>1892.9488772831423</v>
      </c>
      <c r="AP86" s="8">
        <v>2269.6629086681778</v>
      </c>
      <c r="AQ86" s="8"/>
      <c r="AR86" s="8"/>
      <c r="AS86" s="8"/>
      <c r="AT86" s="8">
        <v>804.27998689030858</v>
      </c>
      <c r="BD86" s="5"/>
      <c r="BE86" s="5"/>
      <c r="BF86" s="5"/>
      <c r="BH86" s="8">
        <v>1350.5367181956308</v>
      </c>
      <c r="BL86" s="8">
        <v>793.97143739536432</v>
      </c>
      <c r="BP86" s="8">
        <v>1055.0971088080248</v>
      </c>
      <c r="BS86" s="42"/>
    </row>
    <row r="87" spans="1:71">
      <c r="A87" s="13"/>
      <c r="B87" s="13"/>
      <c r="D87" s="8">
        <v>2280.9487782091037</v>
      </c>
      <c r="Q87" s="5"/>
      <c r="R87" s="5"/>
      <c r="T87" s="8">
        <v>489.36890823488244</v>
      </c>
      <c r="X87" s="18">
        <v>350</v>
      </c>
      <c r="AB87" s="8">
        <v>717.97252207174643</v>
      </c>
      <c r="AH87" s="13"/>
      <c r="AI87" s="13"/>
      <c r="AJ87" s="13"/>
      <c r="AL87" s="8">
        <v>2246.2120563663671</v>
      </c>
      <c r="AP87" s="8">
        <v>2535.830291959337</v>
      </c>
      <c r="AQ87" s="8"/>
      <c r="AR87" s="8"/>
      <c r="AS87" s="8"/>
      <c r="AT87" s="8">
        <v>1388.4708941313706</v>
      </c>
      <c r="BD87" s="5"/>
      <c r="BE87" s="5" t="s">
        <v>85</v>
      </c>
      <c r="BF87" s="5"/>
      <c r="BH87" s="8">
        <v>1313.3123842910807</v>
      </c>
      <c r="BL87" s="8">
        <v>635.17772403458821</v>
      </c>
      <c r="BP87" s="8">
        <v>1434.349606936011</v>
      </c>
      <c r="BS87" s="42"/>
    </row>
    <row r="88" spans="1:71">
      <c r="A88" s="13"/>
      <c r="B88" s="13"/>
      <c r="D88" s="8">
        <v>1967.3356657373236</v>
      </c>
      <c r="Q88" s="5"/>
      <c r="R88" s="5"/>
      <c r="T88" s="8">
        <v>458.317449480307</v>
      </c>
      <c r="X88" s="18">
        <v>457</v>
      </c>
      <c r="AB88" s="8">
        <v>1228.516957685016</v>
      </c>
      <c r="AH88" s="13"/>
      <c r="AI88" s="13"/>
      <c r="AJ88" s="13"/>
      <c r="AL88" s="8">
        <v>1340.7029904098242</v>
      </c>
      <c r="AP88" s="8">
        <v>3084.6425162637192</v>
      </c>
      <c r="AQ88" s="8"/>
      <c r="AR88" s="8"/>
      <c r="AS88" s="8"/>
      <c r="AT88" s="8">
        <v>1437.1658280622812</v>
      </c>
      <c r="BD88" s="5"/>
      <c r="BE88" s="5"/>
      <c r="BF88" s="5"/>
      <c r="BG88" s="58" t="s">
        <v>46</v>
      </c>
      <c r="BH88" s="59"/>
      <c r="BI88" s="59"/>
      <c r="BJ88" s="60"/>
      <c r="BK88" s="55" t="s">
        <v>47</v>
      </c>
      <c r="BL88" s="56"/>
      <c r="BM88" s="56"/>
      <c r="BN88" s="57"/>
      <c r="BO88" s="58" t="s">
        <v>48</v>
      </c>
      <c r="BP88" s="59"/>
      <c r="BQ88" s="59"/>
      <c r="BR88" s="60"/>
      <c r="BS88" s="42"/>
    </row>
    <row r="89" spans="1:71">
      <c r="A89" s="13"/>
      <c r="B89" s="13"/>
      <c r="D89" s="8">
        <v>2170.7924051662931</v>
      </c>
      <c r="Q89" s="5"/>
      <c r="R89" s="5"/>
      <c r="T89" s="8">
        <v>480.74872026017914</v>
      </c>
      <c r="X89" s="18">
        <v>381</v>
      </c>
      <c r="AB89" s="8">
        <v>696.9763774241718</v>
      </c>
      <c r="AH89" s="13"/>
      <c r="AI89" s="13" t="s">
        <v>9</v>
      </c>
      <c r="AJ89" s="13"/>
      <c r="AL89" s="8">
        <v>3261.3438934018259</v>
      </c>
      <c r="AP89" s="8">
        <v>1830.0277949739361</v>
      </c>
      <c r="AQ89" s="8"/>
      <c r="AR89" s="8"/>
      <c r="AS89" s="8"/>
      <c r="AT89" s="8">
        <v>2425.1259670201985</v>
      </c>
      <c r="BA89" s="8"/>
      <c r="BD89" s="5"/>
      <c r="BE89" s="5"/>
      <c r="BF89" s="5"/>
      <c r="BH89" s="8">
        <v>1494.7249497583975</v>
      </c>
      <c r="BL89" s="8">
        <v>2127.8838352196603</v>
      </c>
      <c r="BP89" s="8">
        <v>769.01255523159512</v>
      </c>
      <c r="BS89" s="42"/>
    </row>
    <row r="90" spans="1:71">
      <c r="Q90" s="5"/>
      <c r="R90" s="5"/>
      <c r="T90" s="8">
        <v>700.69960879176347</v>
      </c>
      <c r="X90" s="18">
        <v>392</v>
      </c>
      <c r="AB90" s="8">
        <v>856.89660931192032</v>
      </c>
      <c r="AH90" s="13"/>
      <c r="AI90" s="13"/>
      <c r="AJ90" s="13"/>
      <c r="AK90" s="55" t="s">
        <v>39</v>
      </c>
      <c r="AL90" s="56"/>
      <c r="AM90" s="56"/>
      <c r="AN90" s="57"/>
      <c r="AO90" s="58" t="s">
        <v>40</v>
      </c>
      <c r="AP90" s="59"/>
      <c r="AQ90" s="59"/>
      <c r="AR90" s="60"/>
      <c r="AS90" s="55" t="s">
        <v>41</v>
      </c>
      <c r="AT90" s="56"/>
      <c r="AU90" s="56"/>
      <c r="AV90" s="57"/>
      <c r="BA90" s="8"/>
      <c r="BD90" s="5"/>
      <c r="BE90" s="5"/>
      <c r="BF90" s="5"/>
      <c r="BH90" s="8">
        <v>1362.8253790705467</v>
      </c>
      <c r="BL90" s="8">
        <v>1439.7733682223843</v>
      </c>
      <c r="BP90" s="8">
        <v>1220.2668939956266</v>
      </c>
      <c r="BS90" s="42"/>
    </row>
    <row r="91" spans="1:71">
      <c r="Q91" s="5"/>
      <c r="R91" s="5"/>
      <c r="S91" s="58" t="s">
        <v>52</v>
      </c>
      <c r="T91" s="59"/>
      <c r="U91" s="59"/>
      <c r="V91" s="60"/>
      <c r="W91" s="62"/>
      <c r="X91" s="63"/>
      <c r="Y91" s="63"/>
      <c r="Z91" s="64"/>
      <c r="AA91" s="62"/>
      <c r="AB91" s="63"/>
      <c r="AC91" s="63"/>
      <c r="AD91" s="64"/>
      <c r="AH91" s="13"/>
      <c r="AI91" s="13"/>
      <c r="AJ91" s="13"/>
      <c r="AL91" s="8">
        <v>1938.7897682672958</v>
      </c>
      <c r="AM91" s="8"/>
      <c r="AN91" s="8"/>
      <c r="AO91" s="8"/>
      <c r="AP91" s="8">
        <v>12975.652833491171</v>
      </c>
      <c r="AT91" s="8">
        <v>15330.742500129372</v>
      </c>
      <c r="BA91" s="8"/>
      <c r="BD91" s="5"/>
      <c r="BE91" s="5"/>
      <c r="BF91" s="5"/>
      <c r="BH91" s="8">
        <v>1029.2446988827523</v>
      </c>
      <c r="BL91" s="8">
        <v>1113.8662676776637</v>
      </c>
      <c r="BP91" s="8">
        <v>1533.101140726212</v>
      </c>
      <c r="BS91" s="42"/>
    </row>
    <row r="92" spans="1:71">
      <c r="Q92" s="5"/>
      <c r="R92" s="5"/>
      <c r="T92" s="8">
        <v>1999.5376767152534</v>
      </c>
      <c r="AH92" s="13"/>
      <c r="AI92" s="13"/>
      <c r="AJ92" s="13"/>
      <c r="AL92" s="8">
        <v>1997.3291765471843</v>
      </c>
      <c r="AM92" s="8"/>
      <c r="AN92" s="8"/>
      <c r="AO92" s="8"/>
      <c r="AP92" s="8">
        <v>11872.757447448519</v>
      </c>
      <c r="AT92" s="8">
        <v>6794.1070905071074</v>
      </c>
      <c r="BA92" s="8"/>
      <c r="BD92" s="5"/>
      <c r="BE92" s="5"/>
      <c r="BF92" s="5"/>
      <c r="BH92" s="8">
        <v>1416.5104312586054</v>
      </c>
      <c r="BL92" s="8">
        <v>1529.0122231374619</v>
      </c>
      <c r="BP92" s="8">
        <v>1389.3276038439369</v>
      </c>
      <c r="BS92" s="42"/>
    </row>
    <row r="93" spans="1:71">
      <c r="Q93" s="5"/>
      <c r="R93" s="5"/>
      <c r="T93" s="8">
        <v>1648.4278158688628</v>
      </c>
      <c r="AH93" s="13"/>
      <c r="AI93" s="13"/>
      <c r="AJ93" s="13"/>
      <c r="AL93" s="8">
        <v>1643.4607476818046</v>
      </c>
      <c r="AM93" s="8"/>
      <c r="AN93" s="8"/>
      <c r="AO93" s="8"/>
      <c r="AP93" s="8">
        <v>7766.9372835494842</v>
      </c>
      <c r="AT93" s="8">
        <v>8215.8365526107318</v>
      </c>
      <c r="BA93" s="8"/>
    </row>
    <row r="94" spans="1:71">
      <c r="Q94" s="5"/>
      <c r="R94" s="5"/>
      <c r="T94" s="8">
        <v>3163.5424092200201</v>
      </c>
      <c r="AH94" s="13"/>
      <c r="AI94" s="13"/>
      <c r="AJ94" s="13"/>
      <c r="AL94" s="8">
        <v>1669.1518997136036</v>
      </c>
      <c r="AM94" s="8"/>
      <c r="AN94" s="8"/>
      <c r="AO94" s="8"/>
      <c r="AP94" s="8">
        <v>10172.613997750102</v>
      </c>
      <c r="AT94" s="8">
        <v>11651.049317664874</v>
      </c>
      <c r="BA94" s="8"/>
    </row>
    <row r="95" spans="1:71">
      <c r="Q95" s="5"/>
      <c r="R95" s="5"/>
      <c r="T95" s="8">
        <v>2481.1623864028952</v>
      </c>
      <c r="AH95" s="13"/>
      <c r="AI95" s="13"/>
      <c r="AJ95" s="13"/>
      <c r="AK95" s="58" t="s">
        <v>42</v>
      </c>
      <c r="AL95" s="59"/>
      <c r="AM95" s="59"/>
      <c r="AN95" s="60"/>
      <c r="BA95" s="8"/>
    </row>
    <row r="96" spans="1:71"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H96" s="13"/>
      <c r="AI96" s="13"/>
      <c r="AJ96" s="13"/>
      <c r="AL96" s="8">
        <v>4703.4247785691441</v>
      </c>
      <c r="BA96" s="8"/>
    </row>
    <row r="97" spans="19:53">
      <c r="S97" s="39"/>
      <c r="T97" s="40"/>
      <c r="U97" s="39"/>
      <c r="V97" s="39"/>
      <c r="W97" s="39"/>
      <c r="X97" s="40"/>
      <c r="Y97" s="39"/>
      <c r="Z97" s="39"/>
      <c r="AA97" s="39"/>
      <c r="AB97" s="40"/>
      <c r="AC97" s="39"/>
      <c r="AD97" s="39"/>
      <c r="AH97" s="13"/>
      <c r="AI97" s="13"/>
      <c r="AJ97" s="13"/>
      <c r="AL97" s="8">
        <v>3254.4864970340122</v>
      </c>
      <c r="AY97" s="8"/>
      <c r="AZ97" s="8"/>
      <c r="BA97" s="8"/>
    </row>
    <row r="98" spans="19:53">
      <c r="S98" s="39"/>
      <c r="T98" s="40"/>
      <c r="U98" s="39"/>
      <c r="V98" s="39"/>
      <c r="W98" s="39"/>
      <c r="X98" s="40"/>
      <c r="Y98" s="39"/>
      <c r="Z98" s="39"/>
      <c r="AA98" s="39"/>
      <c r="AB98" s="40"/>
      <c r="AC98" s="39"/>
      <c r="AD98" s="39"/>
      <c r="AH98" s="13"/>
      <c r="AI98" s="13"/>
      <c r="AJ98" s="13"/>
      <c r="AL98" s="8">
        <v>3068.2526399611293</v>
      </c>
    </row>
    <row r="99" spans="19:53">
      <c r="S99" s="39"/>
      <c r="T99" s="40"/>
      <c r="U99" s="39"/>
      <c r="V99" s="39"/>
      <c r="W99" s="39"/>
      <c r="X99" s="40"/>
      <c r="Y99" s="39"/>
      <c r="Z99" s="39"/>
      <c r="AA99" s="39"/>
      <c r="AB99" s="40"/>
      <c r="AC99" s="39"/>
      <c r="AD99" s="39"/>
      <c r="AH99" s="13"/>
      <c r="AI99" s="13"/>
      <c r="AJ99" s="13"/>
      <c r="AL99" s="8">
        <v>3436.1471626636089</v>
      </c>
    </row>
    <row r="100" spans="19:53">
      <c r="S100" s="39"/>
      <c r="T100" s="40"/>
      <c r="U100" s="39"/>
      <c r="V100" s="39"/>
      <c r="W100" s="39"/>
      <c r="X100" s="40"/>
      <c r="Y100" s="39"/>
      <c r="Z100" s="39"/>
      <c r="AA100" s="39"/>
      <c r="AB100" s="40"/>
      <c r="AC100" s="39"/>
      <c r="AD100" s="39"/>
    </row>
    <row r="102" spans="19:53">
      <c r="AH102" s="5"/>
      <c r="AI102" s="5"/>
      <c r="AJ102" s="5"/>
      <c r="AK102" s="58" t="s">
        <v>35</v>
      </c>
      <c r="AL102" s="59"/>
      <c r="AM102" s="59"/>
      <c r="AN102" s="60"/>
      <c r="AO102" s="55" t="s">
        <v>36</v>
      </c>
      <c r="AP102" s="56"/>
      <c r="AQ102" s="56"/>
      <c r="AR102" s="57"/>
      <c r="AS102" s="58" t="s">
        <v>37</v>
      </c>
      <c r="AT102" s="59"/>
      <c r="AU102" s="59"/>
      <c r="AV102" s="60"/>
    </row>
    <row r="103" spans="19:53">
      <c r="AH103" s="5"/>
      <c r="AI103" s="5"/>
      <c r="AJ103" s="5"/>
      <c r="AL103" s="8">
        <v>1859.9229983074315</v>
      </c>
      <c r="AP103" s="8">
        <v>8141.2893685858462</v>
      </c>
      <c r="AQ103" s="8"/>
      <c r="AR103" s="8"/>
      <c r="AS103" s="8"/>
      <c r="AT103" s="8">
        <v>2897.8580637251657</v>
      </c>
    </row>
    <row r="104" spans="19:53">
      <c r="AH104" s="5"/>
      <c r="AI104" s="5"/>
      <c r="AJ104" s="5"/>
      <c r="AL104" s="8">
        <v>1580.2169728724132</v>
      </c>
      <c r="AP104" s="8">
        <v>7567.3025747089223</v>
      </c>
      <c r="AQ104" s="8"/>
      <c r="AR104" s="8"/>
      <c r="AS104" s="8"/>
      <c r="AT104" s="8">
        <v>1698.3417945905812</v>
      </c>
    </row>
    <row r="105" spans="19:53">
      <c r="AH105" s="5"/>
      <c r="AI105" s="5"/>
      <c r="AJ105" s="5"/>
      <c r="AL105" s="8">
        <v>1432.1177639602301</v>
      </c>
      <c r="AP105" s="8">
        <v>8360.9550858430284</v>
      </c>
      <c r="AQ105" s="8"/>
      <c r="AR105" s="8"/>
      <c r="AS105" s="8"/>
      <c r="AT105" s="8">
        <v>1651.5488408816291</v>
      </c>
    </row>
    <row r="106" spans="19:53">
      <c r="AH106" s="5"/>
      <c r="AI106" s="5" t="s">
        <v>85</v>
      </c>
      <c r="AJ106" s="5"/>
      <c r="AL106" s="8">
        <v>1498.135553890392</v>
      </c>
      <c r="AP106" s="8">
        <v>6866.5123239723489</v>
      </c>
      <c r="AQ106" s="8"/>
      <c r="AR106" s="8"/>
      <c r="AS106" s="8"/>
      <c r="AT106" s="8">
        <v>1825.7003031016752</v>
      </c>
      <c r="AZ106" s="8"/>
    </row>
    <row r="107" spans="19:53">
      <c r="AH107" s="5"/>
      <c r="AI107" s="5"/>
      <c r="AJ107" s="5"/>
      <c r="AK107" s="55" t="s">
        <v>39</v>
      </c>
      <c r="AL107" s="56"/>
      <c r="AM107" s="56"/>
      <c r="AN107" s="57"/>
      <c r="AO107" s="58" t="s">
        <v>40</v>
      </c>
      <c r="AP107" s="59"/>
      <c r="AQ107" s="59"/>
      <c r="AR107" s="60"/>
      <c r="AS107" s="55" t="s">
        <v>41</v>
      </c>
      <c r="AT107" s="56"/>
      <c r="AU107" s="56"/>
      <c r="AV107" s="57"/>
      <c r="AZ107" s="8"/>
    </row>
    <row r="108" spans="19:53">
      <c r="AH108" s="5"/>
      <c r="AI108" s="5"/>
      <c r="AJ108" s="5"/>
      <c r="AL108" s="8">
        <v>1135.3019727150329</v>
      </c>
      <c r="AM108" s="8"/>
      <c r="AN108" s="8"/>
      <c r="AO108" s="8"/>
      <c r="AP108" s="8">
        <v>9067.1620719381754</v>
      </c>
      <c r="AT108" s="8">
        <v>11070.877241567079</v>
      </c>
      <c r="AZ108" s="8"/>
    </row>
    <row r="109" spans="19:53">
      <c r="AH109" s="5"/>
      <c r="AI109" s="5"/>
      <c r="AJ109" s="5"/>
      <c r="AL109" s="8">
        <v>2117.0268915532333</v>
      </c>
      <c r="AM109" s="8"/>
      <c r="AN109" s="8"/>
      <c r="AO109" s="8"/>
      <c r="AP109" s="8">
        <v>9030.5250712488141</v>
      </c>
      <c r="AT109" s="8">
        <v>7145.9118737034569</v>
      </c>
      <c r="AZ109" s="8"/>
    </row>
    <row r="110" spans="19:53">
      <c r="AH110" s="5"/>
      <c r="AI110" s="5"/>
      <c r="AJ110" s="5"/>
      <c r="AL110" s="8">
        <v>1514.7033586005789</v>
      </c>
      <c r="AM110" s="8"/>
      <c r="AN110" s="8"/>
      <c r="AO110" s="8"/>
      <c r="AP110" s="8">
        <v>9791.0810032726713</v>
      </c>
      <c r="AT110" s="8">
        <v>9079.8321041342642</v>
      </c>
      <c r="AZ110" s="8"/>
    </row>
    <row r="111" spans="19:53">
      <c r="AH111" s="5"/>
      <c r="AI111" s="5"/>
      <c r="AJ111" s="5"/>
      <c r="AL111" s="8">
        <v>1155.9501531188323</v>
      </c>
      <c r="AM111" s="8"/>
      <c r="AN111" s="8"/>
      <c r="AO111" s="8"/>
      <c r="AP111" s="8">
        <v>9141.1139366031839</v>
      </c>
      <c r="AT111" s="8">
        <v>9303.0429372136587</v>
      </c>
      <c r="AZ111" s="8"/>
    </row>
    <row r="112" spans="19:53">
      <c r="AH112" s="5"/>
      <c r="AI112" s="5"/>
      <c r="AJ112" s="5"/>
      <c r="AK112" s="58" t="s">
        <v>42</v>
      </c>
      <c r="AL112" s="59"/>
      <c r="AM112" s="59"/>
      <c r="AN112" s="60"/>
      <c r="AZ112" s="8"/>
    </row>
    <row r="113" spans="34:52">
      <c r="AH113" s="5"/>
      <c r="AI113" s="5"/>
      <c r="AJ113" s="5"/>
      <c r="AL113" s="8">
        <v>3610.7739232494882</v>
      </c>
      <c r="AZ113" s="8"/>
    </row>
    <row r="114" spans="34:52">
      <c r="AH114" s="5"/>
      <c r="AI114" s="5"/>
      <c r="AJ114" s="5"/>
      <c r="AL114" s="8">
        <v>3411.3855878765585</v>
      </c>
    </row>
    <row r="115" spans="34:52">
      <c r="AH115" s="5"/>
      <c r="AI115" s="5"/>
      <c r="AJ115" s="5"/>
      <c r="AL115" s="8">
        <v>3491.0910086621561</v>
      </c>
    </row>
    <row r="116" spans="34:52">
      <c r="AH116" s="5"/>
      <c r="AI116" s="5"/>
      <c r="AJ116" s="5"/>
      <c r="AL116" s="8">
        <v>3616.9432227392081</v>
      </c>
    </row>
  </sheetData>
  <mergeCells count="144">
    <mergeCell ref="BG88:BJ88"/>
    <mergeCell ref="BK88:BN88"/>
    <mergeCell ref="BO88:BR88"/>
    <mergeCell ref="S71:V71"/>
    <mergeCell ref="S66:V66"/>
    <mergeCell ref="W71:Z71"/>
    <mergeCell ref="AA71:AD71"/>
    <mergeCell ref="AA66:AD66"/>
    <mergeCell ref="AA76:AD76"/>
    <mergeCell ref="W76:Z76"/>
    <mergeCell ref="S76:V76"/>
    <mergeCell ref="W66:Z66"/>
    <mergeCell ref="BG78:BJ78"/>
    <mergeCell ref="BK78:BN78"/>
    <mergeCell ref="BO78:BR78"/>
    <mergeCell ref="BG83:BJ83"/>
    <mergeCell ref="BK83:BN83"/>
    <mergeCell ref="BO83:BR83"/>
    <mergeCell ref="AK85:AN85"/>
    <mergeCell ref="AO85:AR85"/>
    <mergeCell ref="AS85:AV85"/>
    <mergeCell ref="S81:V81"/>
    <mergeCell ref="W81:Z81"/>
    <mergeCell ref="AA81:AD81"/>
    <mergeCell ref="BG22:BJ22"/>
    <mergeCell ref="BK22:BN22"/>
    <mergeCell ref="BO22:BR22"/>
    <mergeCell ref="BG73:BJ73"/>
    <mergeCell ref="BK73:BN73"/>
    <mergeCell ref="BO73:BR73"/>
    <mergeCell ref="BG18:BJ18"/>
    <mergeCell ref="BK18:BN18"/>
    <mergeCell ref="BO18:BR18"/>
    <mergeCell ref="BG19:BJ19"/>
    <mergeCell ref="BK19:BN19"/>
    <mergeCell ref="BO19:BR19"/>
    <mergeCell ref="BG16:BJ16"/>
    <mergeCell ref="BK16:BN16"/>
    <mergeCell ref="BO16:BR16"/>
    <mergeCell ref="BG17:BJ17"/>
    <mergeCell ref="BK17:BN17"/>
    <mergeCell ref="BO17:BR17"/>
    <mergeCell ref="AM18:AP18"/>
    <mergeCell ref="AQ18:AT18"/>
    <mergeCell ref="AU18:AX18"/>
    <mergeCell ref="AM19:AP19"/>
    <mergeCell ref="AQ19:AT19"/>
    <mergeCell ref="AU19:AX19"/>
    <mergeCell ref="AM16:AP16"/>
    <mergeCell ref="AQ16:AT16"/>
    <mergeCell ref="AU16:AX16"/>
    <mergeCell ref="AM17:AP17"/>
    <mergeCell ref="AQ17:AT17"/>
    <mergeCell ref="AU17:AX17"/>
    <mergeCell ref="AM14:AP14"/>
    <mergeCell ref="AQ14:AT14"/>
    <mergeCell ref="AU14:AX14"/>
    <mergeCell ref="AM15:AP15"/>
    <mergeCell ref="AQ15:AT15"/>
    <mergeCell ref="AU15:AX15"/>
    <mergeCell ref="AM12:AP12"/>
    <mergeCell ref="AQ12:AT12"/>
    <mergeCell ref="AU12:AX12"/>
    <mergeCell ref="AM13:AP13"/>
    <mergeCell ref="AQ13:AT13"/>
    <mergeCell ref="AU13:AX13"/>
    <mergeCell ref="AK90:AN90"/>
    <mergeCell ref="AO90:AR90"/>
    <mergeCell ref="AS90:AV90"/>
    <mergeCell ref="AK95:AN95"/>
    <mergeCell ref="AK102:AN102"/>
    <mergeCell ref="AO102:AR102"/>
    <mergeCell ref="AS102:AV102"/>
    <mergeCell ref="AK107:AN107"/>
    <mergeCell ref="AO107:AR107"/>
    <mergeCell ref="AS107:AV107"/>
    <mergeCell ref="AK112:AN112"/>
    <mergeCell ref="W61:Z61"/>
    <mergeCell ref="AA61:AD61"/>
    <mergeCell ref="Q74:R83"/>
    <mergeCell ref="C13:F13"/>
    <mergeCell ref="G13:J13"/>
    <mergeCell ref="K13:N13"/>
    <mergeCell ref="C11:F11"/>
    <mergeCell ref="G11:J11"/>
    <mergeCell ref="K11:N11"/>
    <mergeCell ref="C12:F12"/>
    <mergeCell ref="G12:J12"/>
    <mergeCell ref="K12:N12"/>
    <mergeCell ref="C15:F15"/>
    <mergeCell ref="G15:J15"/>
    <mergeCell ref="K15:N15"/>
    <mergeCell ref="C14:F14"/>
    <mergeCell ref="G14:J14"/>
    <mergeCell ref="K14:N14"/>
    <mergeCell ref="C17:F17"/>
    <mergeCell ref="G17:J17"/>
    <mergeCell ref="K17:N17"/>
    <mergeCell ref="C16:F16"/>
    <mergeCell ref="G16:J16"/>
    <mergeCell ref="K16:N16"/>
    <mergeCell ref="W17:Z17"/>
    <mergeCell ref="AA11:AD11"/>
    <mergeCell ref="AA12:AD12"/>
    <mergeCell ref="AA13:AD13"/>
    <mergeCell ref="AA14:AD14"/>
    <mergeCell ref="AA15:AD15"/>
    <mergeCell ref="AA16:AD16"/>
    <mergeCell ref="S91:V91"/>
    <mergeCell ref="W91:Z91"/>
    <mergeCell ref="AA91:AD91"/>
    <mergeCell ref="S12:V12"/>
    <mergeCell ref="S11:V11"/>
    <mergeCell ref="S13:V13"/>
    <mergeCell ref="S14:V14"/>
    <mergeCell ref="S15:V15"/>
    <mergeCell ref="S16:V16"/>
    <mergeCell ref="S17:V17"/>
    <mergeCell ref="W11:Z11"/>
    <mergeCell ref="W13:Z13"/>
    <mergeCell ref="W12:Z12"/>
    <mergeCell ref="W14:Z14"/>
    <mergeCell ref="W15:Z15"/>
    <mergeCell ref="W16:Z16"/>
    <mergeCell ref="S86:V86"/>
    <mergeCell ref="W86:Z86"/>
    <mergeCell ref="AA86:AD86"/>
    <mergeCell ref="B45:C45"/>
    <mergeCell ref="G65:J65"/>
    <mergeCell ref="K65:N65"/>
    <mergeCell ref="C65:F65"/>
    <mergeCell ref="C60:F60"/>
    <mergeCell ref="C70:F70"/>
    <mergeCell ref="G70:J70"/>
    <mergeCell ref="K70:N70"/>
    <mergeCell ref="C75:F75"/>
    <mergeCell ref="G75:J75"/>
    <mergeCell ref="K75:N75"/>
    <mergeCell ref="C80:F80"/>
    <mergeCell ref="G80:J80"/>
    <mergeCell ref="K80:N80"/>
    <mergeCell ref="C85:F85"/>
    <mergeCell ref="G85:J85"/>
    <mergeCell ref="K85:N8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IBS1_IBS2 mutants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Biochem</cp:lastModifiedBy>
  <dcterms:created xsi:type="dcterms:W3CDTF">2017-10-30T22:53:04Z</dcterms:created>
  <dcterms:modified xsi:type="dcterms:W3CDTF">2018-01-23T17:39:36Z</dcterms:modified>
</cp:coreProperties>
</file>